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11340" activeTab="2"/>
  </bookViews>
  <sheets>
    <sheet name="факт 2013" sheetId="1" r:id="rId1"/>
    <sheet name="Приложение №1" sheetId="2" r:id="rId2"/>
    <sheet name="Приложение №2" sheetId="3" r:id="rId3"/>
  </sheets>
  <definedNames>
    <definedName name="_xlnm.Print_Titles" localSheetId="1">'Приложение №1'!$8:$11</definedName>
    <definedName name="_xlnm.Print_Titles" localSheetId="2">'Приложение №2'!$6:$8</definedName>
    <definedName name="_xlnm.Print_Titles" localSheetId="0">'факт 2013'!$10:$10</definedName>
    <definedName name="_xlnm.Print_Area" localSheetId="0">'факт 2013'!$A$1:$B$75</definedName>
  </definedNames>
  <calcPr fullCalcOnLoad="1"/>
</workbook>
</file>

<file path=xl/sharedStrings.xml><?xml version="1.0" encoding="utf-8"?>
<sst xmlns="http://schemas.openxmlformats.org/spreadsheetml/2006/main" count="481" uniqueCount="295">
  <si>
    <t>Наименование организации</t>
  </si>
  <si>
    <t>Открытое акционерное общество «Владимирские коммунальные системы»</t>
  </si>
  <si>
    <t>ИНН</t>
  </si>
  <si>
    <t>3327329166</t>
  </si>
  <si>
    <t>КПП</t>
  </si>
  <si>
    <t>332701001</t>
  </si>
  <si>
    <t>Местонахождение (адрес)</t>
  </si>
  <si>
    <t>600015, г. Владимир, ул. Чайковского, 38-б</t>
  </si>
  <si>
    <t>Отчетный период</t>
  </si>
  <si>
    <t>без НДС</t>
  </si>
  <si>
    <t>Наименование показателя</t>
  </si>
  <si>
    <t>Показатель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</si>
  <si>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</si>
  <si>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</si>
  <si>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</si>
  <si>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</si>
  <si>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</si>
  <si>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</si>
  <si>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</si>
  <si>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</si>
  <si>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</si>
  <si>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</si>
  <si>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</si>
  <si>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за счет ввода (вывода) их из эксплуатации (тыс. рублей)</t>
  </si>
  <si>
    <t>по приборам учета (тыс. Гкал)</t>
  </si>
  <si>
    <t>по нормативам потребления  (тыс. Гкал)</t>
  </si>
  <si>
    <t xml:space="preserve">Информация, указанная в п.п.  Е, Ж, подлежит раскрытию не позднее 30 дней со дня сдачи годового бухгалтерского баланса в налоговые органы. </t>
  </si>
  <si>
    <t>расходы на приобретение воды, используемой в технологическом процессе</t>
  </si>
  <si>
    <t>расходы на услуги производственного характера</t>
  </si>
  <si>
    <t>годовая бухгалтерская отчетность размещена на официальном сайте ОАО "Владимирские коммунальные системы" http//www.vladcomsys.ru//</t>
  </si>
  <si>
    <t>расходы на топливо всего, в том числе</t>
  </si>
  <si>
    <t>Газ природный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</si>
  <si>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</si>
  <si>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</si>
  <si>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</si>
  <si>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способ приобретения</t>
  </si>
  <si>
    <t>Мазут</t>
  </si>
  <si>
    <t>Расходы на мазут, тыс. руб.</t>
  </si>
  <si>
    <t>Цена топлива (руб./т.), в том числе</t>
  </si>
  <si>
    <t>Объем топлива  (т)</t>
  </si>
  <si>
    <t>Уголь</t>
  </si>
  <si>
    <t>Расходы на уголь, тыс. руб.</t>
  </si>
  <si>
    <t>Цена топлива (руб./т.)</t>
  </si>
  <si>
    <t>Объем топлива (т.)</t>
  </si>
  <si>
    <t>Пеллеты</t>
  </si>
  <si>
    <t>Расходы на пилеты, тыс. руб.</t>
  </si>
  <si>
    <t>договор поставки</t>
  </si>
  <si>
    <t>стоимость доставки</t>
  </si>
  <si>
    <t>расходы на водоотведение (стоки)</t>
  </si>
  <si>
    <t xml:space="preserve">расходы на амортизацию основных производственных средств </t>
  </si>
  <si>
    <t>расходы на аренду имущества, используемого для осуществления регулируемого вида деятельности</t>
  </si>
  <si>
    <t>217 449 тыс.руб., в т.ч. 96 383тыс.руб. имущество принятое по концессионному соглашению по ОП ОАО "ВКС" "Теплоэнерго"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</si>
  <si>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(тыс. рублей)</t>
  </si>
  <si>
    <t>производство (некомбинированная выработка)+передача+сбыт</t>
  </si>
  <si>
    <t>в том числе стоимость доставки</t>
  </si>
  <si>
    <t>стоимость доставки включена в цену топлива</t>
  </si>
  <si>
    <t>ответственные</t>
  </si>
  <si>
    <t>Осипова</t>
  </si>
  <si>
    <t>Зиновьева</t>
  </si>
  <si>
    <t>Приложение №1</t>
  </si>
  <si>
    <t>ж)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</si>
  <si>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з) Присоединенная нагрузка по договорам, заключенным в рамках осуществления регулируемых видов деятельности (Гкал/ч)</t>
  </si>
  <si>
    <t>и) Объем вырабатываемой регулируемой организацией тепловой энергии в рамках осуществления регулируемых видов деятельности  (тыс. Гкал)</t>
  </si>
  <si>
    <t>к) Объем приобретаемой регулируемой организацией тепловой энергии в рамках осуществления регулируемых видов деятельности  (тыс. Гкал)</t>
  </si>
  <si>
    <t xml:space="preserve">л) Объем тепловой энергии, отпускаемой потребителям (тыс. Гкал), в том числе: </t>
  </si>
  <si>
    <t>Савин</t>
  </si>
  <si>
    <t>м) Нормативы технологических потерь при передаче  тепловой энергии, теплоносителя по тепловым сетя, утвержденных уполномоченным органом (Ккал/ч мес.)</t>
  </si>
  <si>
    <t>Приложение №2</t>
  </si>
  <si>
    <t>24,14 удельный расход на выработку 
0,67 удельный расход на  покупку</t>
  </si>
  <si>
    <t>0,36 удельный расход на выработку
0,05 удельный расход на  покупку</t>
  </si>
  <si>
    <t xml:space="preserve">Приложение №1 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</si>
  <si>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</si>
  <si>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№ п/п</t>
  </si>
  <si>
    <t>Наименование котельной, адрес</t>
  </si>
  <si>
    <t>Тип котельной (встроенная, пристроенная, подвальная, крышная, отдельностоящая, квартальная и т.д)</t>
  </si>
  <si>
    <t>Установленная мощность</t>
  </si>
  <si>
    <t>отоплен</t>
  </si>
  <si>
    <t>ГВС</t>
  </si>
  <si>
    <t>Гкал/ч</t>
  </si>
  <si>
    <t>Газовые котельные</t>
  </si>
  <si>
    <t>котельная Юго - Западного района, 
г. Владимир, ул. В. Дуброва, 15-б</t>
  </si>
  <si>
    <t>районная</t>
  </si>
  <si>
    <t>котельная 301 квартала 
г. Владимир, ул. Н. Островского, 64-а</t>
  </si>
  <si>
    <t>котельная Коммунальной Зоны
г. Владимир, ул. Н. Дуброва, 41-а</t>
  </si>
  <si>
    <t>котельная Эрланген 
г. Владимир, ул Тихонравова, 3-б</t>
  </si>
  <si>
    <t>котельная микрорайона 9В
г. Владимир, ул. Безыменского, 22-б</t>
  </si>
  <si>
    <t>котельная мкр.Оргтруд 1
г. Владимир, мкр.Оргтруд, ул. Октябрьская, д. 18-а</t>
  </si>
  <si>
    <t>районная,        блочно-модульная</t>
  </si>
  <si>
    <t>котельная мкр.Оргтруд 2
г. Владимир, мкр.Оргтруд, ул. Молодежная, д. 21</t>
  </si>
  <si>
    <t>отдельностоящая</t>
  </si>
  <si>
    <t>котельная 125 квартала 
г. Владимир, пр. Ленина, 5-б</t>
  </si>
  <si>
    <t>котельная 217 квартала 
г. Владимир, ул. Разина, 14-б,</t>
  </si>
  <si>
    <t>котельная 223 квартала 
г. Владимир, пр. Ленина, 20-б</t>
  </si>
  <si>
    <t>котельная 339 квартала 
г. Владимир, ул. Чайковского, 11-а</t>
  </si>
  <si>
    <t xml:space="preserve">котельная 602 квартала 
г. Владимир, пр. Ленина, 67-г </t>
  </si>
  <si>
    <t>котельная 722 квартала
г. Владимир, ул. Д. Левитана, 47-а</t>
  </si>
  <si>
    <t>котельная ВЗКИ
г. Владимир, ул. Добросельская, 194-в</t>
  </si>
  <si>
    <t>котельная ДБСП 
г. Владимир, ул. Добросельская, 34-а</t>
  </si>
  <si>
    <t>пристроенная</t>
  </si>
  <si>
    <t>котельная Пичугина, 10 
г. Владимир, ул. Пичугина, 10</t>
  </si>
  <si>
    <t xml:space="preserve">котельная Семашко, 4
г. Владимир, ул.  Семашко, 4-а      </t>
  </si>
  <si>
    <t>котельная Белоконской, 16 
г. Владимир, ул. Белоконской, 16</t>
  </si>
  <si>
    <t>крышная</t>
  </si>
  <si>
    <t>котельная ХОЗО УВД 
г. Владимир, ул. Московское шоссе, 3-д</t>
  </si>
  <si>
    <t>котельная ПМК - 18
г. Владимир, м-н Юрьевец, ул. Ноябрьская, 113-а</t>
  </si>
  <si>
    <t>котельная РТС 
г. Владимир, п. РТС, д. 5-б</t>
  </si>
  <si>
    <t>отдельностоящая, блочно-модульная</t>
  </si>
  <si>
    <t>котельная Энергетик  
г. Владимир, м-н Энергетик, ул. Энергетиков,10-в</t>
  </si>
  <si>
    <t>котельная МУЗ КБ "Автоприбор", 
г. Владимир, ул. Добросельская, 38-а,</t>
  </si>
  <si>
    <t>котельная Д.Левитана, 55 а
г. Владимир, ул.   Д. Левитана, 55-а</t>
  </si>
  <si>
    <t>котельная мкр.Заклязьменский, 
г. Владимир, мкр.Заклязьменский, ул. Восточная, 2-у</t>
  </si>
  <si>
    <t>котельная мкр.Коммунар, 
г. Владимир, мкр. Коммунар, ул.Центральная, 19</t>
  </si>
  <si>
    <t>котельная мкр. Юрьевец,
г.Владимир, мкр.Юрьевец, Строительный проезд, 3а</t>
  </si>
  <si>
    <t>котельная Д.Левитана, 49
г. Владимир, ул.   Д. Левитана, 49</t>
  </si>
  <si>
    <t>котельная ФОК, 
г. Владимир, ул. Парижской коммуны, 56 а</t>
  </si>
  <si>
    <t>котельная ТЭК-1 
г.Гусь-Хрустальный, ул. Интернациональная,    110</t>
  </si>
  <si>
    <t>котельная ТЭК-2 "БауТекс"
г.Гусь-Хрустальный, ул. Транспортная,    30</t>
  </si>
  <si>
    <t>котельная ТЭК-3 "ГТК",
г.Гусь-Хрустальный, ул. Рудницкой,    3</t>
  </si>
  <si>
    <t>котельная ТЭК-4 "с/з им.Дзержинского"
г.Гусь-Хрустальный, пр-т 50-летия Советской власти, 8</t>
  </si>
  <si>
    <t>Котельная №1 Центральная,г.Ю.-Польский,ул.Луговая,д.6</t>
  </si>
  <si>
    <t>Квартальная</t>
  </si>
  <si>
    <t>Котельная №2,г.Ю.-Польский,ул.Свободы,д.142-а</t>
  </si>
  <si>
    <t>Котельная №4,г.Ю.-Польский,ул.Герцена,д.6-б</t>
  </si>
  <si>
    <t>Котельная с.Сима (Модуль-Дом милосердия)</t>
  </si>
  <si>
    <t>Отдельностоящая</t>
  </si>
  <si>
    <t>Котельная с.Сима (Модуль-Школа)</t>
  </si>
  <si>
    <t>Котельная п.Ополье (Модуль)</t>
  </si>
  <si>
    <t>Котельная с.Федоровское</t>
  </si>
  <si>
    <t>Котельная с.Небылое</t>
  </si>
  <si>
    <t>Котельная с.Матвейщево</t>
  </si>
  <si>
    <t>Котельная с.Андреевское</t>
  </si>
  <si>
    <t>Котельная с.Шихобалово</t>
  </si>
  <si>
    <t>Всего:</t>
  </si>
  <si>
    <t>Угольные котельные</t>
  </si>
  <si>
    <t>Котельная с.Горки (Дом милосердия)</t>
  </si>
  <si>
    <t>Мазутные котельные</t>
  </si>
  <si>
    <t>Котельная п.Энтузиаст</t>
  </si>
  <si>
    <t>Котельная с.Городищи</t>
  </si>
  <si>
    <t>Котельная с.Шипилово</t>
  </si>
  <si>
    <t>Котельная с.Горки (Центральная)</t>
  </si>
  <si>
    <t>Прочие котельные (печное топливо, сжиженный газ, дрова и др.)</t>
  </si>
  <si>
    <t xml:space="preserve">м-н Юрьевец, уч. Центр УВД </t>
  </si>
  <si>
    <t>подвальная,  электрическая</t>
  </si>
  <si>
    <t>Котельная с.Небылое (Дом милосердия)</t>
  </si>
  <si>
    <t>Итого :</t>
  </si>
  <si>
    <t xml:space="preserve">Приложение №2 </t>
  </si>
  <si>
    <t>Удельный расход  условного топлива на единицу тепловой энергии, отпускаемой в тепловую сеть,с разбивкой по источникам тепловой энергии, используемым для осуществления регулируемых видов деятельности (кг у. т./Гкал);</t>
  </si>
  <si>
    <t>Адрес котельной с указанием присоединенной нагрузки, в т.ч -ГВС и наличием резервного топлива.</t>
  </si>
  <si>
    <t>ед.изм.</t>
  </si>
  <si>
    <t>1.1</t>
  </si>
  <si>
    <t>Газовая котельная - Юго-Западного района, г. Владимир, ул. В. Дуброва, 15-б присоединенная нагрузка - 20,395 Гкал/ч; в т. ч. гвс - 2,200 Гкал/ч, резервного топлива нет</t>
  </si>
  <si>
    <t>кгут/Гкал</t>
  </si>
  <si>
    <t>1.2</t>
  </si>
  <si>
    <t xml:space="preserve">Газовая котельная - 301 квартала, г. Владимир, ул. Н. Островского, 64-а, присоединенная нагрузка - 20,574 Гкал/ч; в т. ч. гвс - 1,375 Гкал/ч, резервного топлива нет </t>
  </si>
  <si>
    <t>1.3</t>
  </si>
  <si>
    <t>Газовая котельная - "Эрланген", г. Владимир, ул Тихонравова, 3-б, присоединенная нагрузка - 10,419 Гкал/ч; в т. ч. гвс - 1,62 Гкал/ч, резервного топлива нет</t>
  </si>
  <si>
    <t>1.4</t>
  </si>
  <si>
    <t>Газовая котельная - Коммунальной зоны, г. Владимир, ул. Н. Дуброва, 41-а, присоединенная нагрузка - 14,279 Гкал/ч; в т. ч. гвс - 1,853 Гкал/ч, резервного топлива нет</t>
  </si>
  <si>
    <t>1.5</t>
  </si>
  <si>
    <t xml:space="preserve">Газовая котельная - микрорайона 9В, г. Владимир, ул. Безыменского, 22-б, присоединенная нагрузка - 16,18 Гкал/ч; в т. ч. гвс - 2,662 Гкал/ч, резервного топлива нет </t>
  </si>
  <si>
    <t>1.6</t>
  </si>
  <si>
    <t>Газовая котельная - 125 квартала, г. Владимир, пр. Ленина, 5-б, присоединенная нагрузка - 1,188 Гкал/ч; в т. ч. гвс - 0,09 Гкал/ч, резервного топлива нет</t>
  </si>
  <si>
    <t>1.7</t>
  </si>
  <si>
    <t>Газовая котельная - 217 квартала, г. Владимир, ул. Разина, 14-б, присоединенная нагрузка - 2,515 Гкал/ч; в т. ч. гвс - 0,048 Гкал/ч, резервного топлива нет</t>
  </si>
  <si>
    <t>1.8</t>
  </si>
  <si>
    <t>Газовая котельная - 223 квартала, г. Владимир, пр. Ленина, 20-б, присоединенная нагрузка - 2,523 Гкал/ч; в т. ч. гвс - 0,044 Гкал/ч, резервного топлива нет</t>
  </si>
  <si>
    <t>1.9</t>
  </si>
  <si>
    <t>Газовая котельная - 339 квартала, г. Владимир, ул. Чайковского, 11-а, присоединенная нагрузка - 1,546 Гкал/ч;  гвс - отсутствует, резервного топлива нет</t>
  </si>
  <si>
    <t>1.10</t>
  </si>
  <si>
    <t>Газовая котельная - 602 квартала, г. Владимир, пр. Ленина, 67-г, присоединенная нагрузка - 0,184 Гкал/ч; в т. ч. пар на прачечную - 0,184 Гкал/ч, резервного топлива нет</t>
  </si>
  <si>
    <t>1.11</t>
  </si>
  <si>
    <t xml:space="preserve">Газовая котельная - 722 квартала, г. Владимир, ул. Д. Левитана, 53-а, присоединенная нагрузка - 3,103 Гкал/ч; в т. ч. гвс - 0,305 Гкал/ч, резервного топлива нет </t>
  </si>
  <si>
    <t>1.12</t>
  </si>
  <si>
    <t xml:space="preserve">Газовая котельная - ВЗКИ, г. Владимир, ул. Добросельская, 194-в,                                           присоединенная нагрузка - 1,605 Гкал/ч; в т. ч. гвс - 0,061 Гкал/ч, резервного топлива нет </t>
  </si>
  <si>
    <t>1.13</t>
  </si>
  <si>
    <t xml:space="preserve">Газовая котельная - ДБСП,     г. Владимир, ул. Добросельская, 34,   присоединенная нагрузка - 0,229 Гкал/ч; в т. ч. пар на прачечную - 0,229 Гкал/ч, резервного топлива нет </t>
  </si>
  <si>
    <t>1.14</t>
  </si>
  <si>
    <t>Газовая котельная - г. Владимир, ул. Пичугина, 10, присоединенная нагрузка - 1,869 Гкал/ч;  гвс - отсутствует, резервного топлива нет</t>
  </si>
  <si>
    <t>1.15</t>
  </si>
  <si>
    <t>Газовая котельная - г. Владимир, ул. Семашко,4, присоединенная нагрузка - 0,035 Гкал/ч;  гвс - отсутствует, резервного топлива нет</t>
  </si>
  <si>
    <t>1.16</t>
  </si>
  <si>
    <t>Газовая котельная - г. Владимир, ул. Белоконской,16, присоединенная нагрузка - 0,47 Гкал/ч;  гвс - отсутствует, резервного топлива нет</t>
  </si>
  <si>
    <t>1.17</t>
  </si>
  <si>
    <t>Газовая котельная - ХОЗО УВД, г. Владимир, ул. Московское шоссе, 5-а,  присоединенная нагрузка - 1,926 Гкал/ч; в т. ч. гвс - 0,261 Гкал/ч, резервного топлива нет</t>
  </si>
  <si>
    <t>1.18</t>
  </si>
  <si>
    <t>Газовая котельная - ПМК-18, г. Владимир, м-н Юрьевец, ул. Ноябрьская, 113-а, присоединенная нагрузка - 1,000 Гкал/ч; в т. ч. гвс - 0,114 Гкал/ч, резервного топлива нет</t>
  </si>
  <si>
    <t>1.19</t>
  </si>
  <si>
    <t>Газовая котельная - г. Владимир, п. РТС, д. 5-б, присоединенная нагрузка - 0,658 Гкал/ч; в т. ч. гвс - 0,044 Гкал/ч, резервного топлива нет</t>
  </si>
  <si>
    <t>1.20</t>
  </si>
  <si>
    <t>Газовая котельная - г. Владимир, п. Энергетик, присоединенная нагрузка - 0,796 Гкал/ч;  гвс - отсутствует, резервного топлива нет</t>
  </si>
  <si>
    <t>1.21</t>
  </si>
  <si>
    <t xml:space="preserve">Газовая котельная - МУЗ КБ "Автоприбор", г. Владимир, ул. Добросельская, 38-а, присоединенная нагрузка - 0,208 Гкал/ч; в т. ч. пар на прачечную - 0,208 Гкал/ч, резервного топлива нет </t>
  </si>
  <si>
    <t>1.22</t>
  </si>
  <si>
    <t xml:space="preserve">Газовая котельная - г. Владимир, ул. Д. Левитана, 55-а, присоединенная нагрузка - 0,137 Гкал/ч; в т. ч. гвс - 0,027 Гкал/ч, резервного топлива нет </t>
  </si>
  <si>
    <t>1.23</t>
  </si>
  <si>
    <t xml:space="preserve">Газовая котельная -г. Владимир, м-н. Заклязьменский, ул. Восточная, 2-у, присоединенная нагрузка - 2,375 Гкал/ч; в т. ч. гвс - отсутствует, резервного топлива нет </t>
  </si>
  <si>
    <t>1.24</t>
  </si>
  <si>
    <t xml:space="preserve">Газовая котельная -г. Владимир, м-н Коммунар, присоединенная нагрузка - 0,883 Гкал/ч; в т. ч. гвс - 0,020 Гкал/ч, резервного топлива нет  </t>
  </si>
  <si>
    <t>1.25</t>
  </si>
  <si>
    <t xml:space="preserve">Газовая котельная -                                         г. Владимир, м-н Оргтруд, ул. Октябрьская, д. 18-а, присоединенная нагрузка - 4,53 Гкал/ч; в т. ч. гвс - 0,683 Гкал/ч, резервного топлива нет  </t>
  </si>
  <si>
    <t>1.26</t>
  </si>
  <si>
    <t xml:space="preserve">Газовая котельная -                                  г. Владимир, м-н Оргтруд, ул. Молодежная, д. 21, присоединенная нагрузка - 1,485 Гкал/ч; в т. ч. гвс - отсутствует,  резервного топлива не   </t>
  </si>
  <si>
    <t>1.27</t>
  </si>
  <si>
    <t xml:space="preserve">Газовая котельная - г. Владимир, м-н Юрьевец, Строительный проезд, 3-а, присоединенная нагрузка - 0,71 Гкал/ч; в т. ч. гвс - 0,08 Гкал/ч, резервного топлива нет   </t>
  </si>
  <si>
    <t>1.28</t>
  </si>
  <si>
    <t xml:space="preserve">Газовая котельная - г. Владимир, ул. Д. Левитана, 49, присоединенная нагрузка - 0,842 Гкал/ч; в т. ч. гвс - 0,142 Гкал/ч, резервного топлива нет   </t>
  </si>
  <si>
    <t>1.29</t>
  </si>
  <si>
    <t xml:space="preserve">Газовая котельная - г. Владимир, ул. Парижской коммуны, присоединенная нагрузка - 1,2 Гкал/ч; в т. ч. гвс - 0,4 Гкал/ч, резервного топлива нет   </t>
  </si>
  <si>
    <t>1.30</t>
  </si>
  <si>
    <t>Газовая котельная - Перинатальный центр, ул. Добросельская, 38-д, присоединенная нагрузка -  Гкал/ч; в т. ч. гвс -  Гкал/ч, резервного топлива нет</t>
  </si>
  <si>
    <t>1.31</t>
  </si>
  <si>
    <t>Частный жилой фонд г.Владимир</t>
  </si>
  <si>
    <t>Газовая котельная - г. Владимир, ул. Элеваторная</t>
  </si>
  <si>
    <t>Газовая котельная Оргтруд БМК-360, г.Владимир, мкр.оргтруд, ул.Октябрьская, д.4</t>
  </si>
  <si>
    <t>1.32</t>
  </si>
  <si>
    <t>Газовая котельная - ТЭК-1, г. Гусь-Хрустальный, ул. Интернациональная, 110, присоединенная нагрузка - 33,25 Гкал/ч; в т. ч. гвс - 4 Гкал/ч, резервного топлива нет</t>
  </si>
  <si>
    <t>1.33</t>
  </si>
  <si>
    <t>Газовая котельная - ТЭК-2, г. Гусь-Хрустальный, ул. Транспортная, 30, присоединенная нагрузка - 12,35 Гкал/ч; в т. ч. гвс - 1,87 Гкал/ч, резервного топлива нет</t>
  </si>
  <si>
    <t>1.34</t>
  </si>
  <si>
    <t>Газовая котельная - ТЭК-3, г. Гусь-Хрустальный, ул. Рудницкой, 3, присоединенная нагрузка - 28,06 Гкал/ч; в т. ч. гвс - 2,26 Гкал/ч, резервного топлива нет</t>
  </si>
  <si>
    <t>1.35</t>
  </si>
  <si>
    <t>Газовая котельная - ТЭК-4 г. Гусь-Хрустальный, пр-т 50-летия Советской власти, 8 присоединенная нагрузка - 61,43 Гкал/ч; в т. ч. гвс - 5,2 Гкал/ч, резервного топлива нет</t>
  </si>
  <si>
    <t>1.36</t>
  </si>
  <si>
    <t>Газовая котельная - г.Ю.-Польский, ул. Луговая Газовая котельная - котельная №1, присоединенная нагрузка - 17,615 Гкал/ч; в т. ч. гвс - 0,949676 Гкал/ч, резервное топлива есть</t>
  </si>
  <si>
    <t>1.37</t>
  </si>
  <si>
    <t xml:space="preserve">г. Ю.Польский ул. Свободы, Газовая котельная - № 2, присоединенная нагрузка -1,0841Гкал/ч; в т. ч. гвс - 0,0525 Гкал/ч, резервного топлива нет   </t>
  </si>
  <si>
    <t>1.38</t>
  </si>
  <si>
    <t>г. Ю. Польский, Газовая котельная - №4, присоединенная нагрузка - 2,7277 Гкал/ч; в т. ч. гвс - 0,114Гкал/ч, резервного топлива нет</t>
  </si>
  <si>
    <t>г. Ю. Польский, Газовая котельная - №3Фабрика "Авангард", присоединенная нагрузка -  резервного топлива нет</t>
  </si>
  <si>
    <t>1.39</t>
  </si>
  <si>
    <t>Газовая модульная  котельная (Дом милосердия) с. Сима, г. Ю. Польский, присоединенная нагрузка -0,04249 Гкал/ч</t>
  </si>
  <si>
    <t>1.40</t>
  </si>
  <si>
    <t>Газовая модульная  котельная (Школа) с. Сима, г. Ю. Польский, присоединенная нагрузка - 0,2804Гкал/ч</t>
  </si>
  <si>
    <t>1.41</t>
  </si>
  <si>
    <t>Газовая модульная котельная п.Ополье, г. Ю. Польский, присоединенная нагрузка -0,28577Гкал/ч</t>
  </si>
  <si>
    <t>1.42</t>
  </si>
  <si>
    <t>Газовая модульная котельная с.Федоровское, г. Ю. Польский, присоединенная нагрузка -0,158199Гкал/ч,резервного топлива нет.</t>
  </si>
  <si>
    <t>1.43</t>
  </si>
  <si>
    <t>Газовая модульная котельная с.Небылое, г. Ю. Польский, присоединенная нагрузка -0,195032Гкал/ч,резервного топлива нет.</t>
  </si>
  <si>
    <t>1.44</t>
  </si>
  <si>
    <t>Газовая модульная котельная с.Матвейщево, г. Ю. Польский, присоединенная нагрузка -0,102960Гкал/ч,резервного топлива нет.</t>
  </si>
  <si>
    <t>1.45</t>
  </si>
  <si>
    <t>Газовая модульная котельная с.Андреевское, г. Ю. Польский, присоединенная нагрузка -0,065818 Гкал/ч,резервного топлива нет.</t>
  </si>
  <si>
    <t>1.46</t>
  </si>
  <si>
    <t>Газовая котельная - котельная с.Шихобалово, г. Ю. Польский, присоединенная нагрузка -2,1316 Гкал/час</t>
  </si>
  <si>
    <t>1.47</t>
  </si>
  <si>
    <t>Частный жилой фонд г. Юрье-Польский</t>
  </si>
  <si>
    <t>1</t>
  </si>
  <si>
    <t xml:space="preserve">Итого по газовым котельным </t>
  </si>
  <si>
    <t>2.1</t>
  </si>
  <si>
    <t>Угольная котельная -  Ю.Польский с.Горки (дом милосердия), присоединенная нагрузка - 0,0692Гкал/ч</t>
  </si>
  <si>
    <t>2</t>
  </si>
  <si>
    <t xml:space="preserve">Итого по угольным котельным </t>
  </si>
  <si>
    <t>3.1</t>
  </si>
  <si>
    <t>Мазутная котельная - котельная № 9 (Энтузиаст), г. Ю. Польский, присоединенная нагрузка - 1,1200Гкал/ч</t>
  </si>
  <si>
    <t>3.2</t>
  </si>
  <si>
    <t>Мазутная котельная - котельная  Городище, г. Ю. Польский, присоединенная нагрузка - 0,2361 Гкал/ч</t>
  </si>
  <si>
    <t>3.3</t>
  </si>
  <si>
    <t>Мазутная котельная - котельная Шипилово, г. Ю. Польский, присоединенная нагрузка - 0,2190 Гкал/ч</t>
  </si>
  <si>
    <t>3.4</t>
  </si>
  <si>
    <t xml:space="preserve">Мазутная котельная - котельная Косинское  , г. Ю. Польский, присоединенная нагрузка - 0,739 Гкал/ч            </t>
  </si>
  <si>
    <t>3.5</t>
  </si>
  <si>
    <t>Мазутная котельная - котельная Горки , г. Ю. Польский, присоединенная нагрузка - 0,8208 Гкал/ч</t>
  </si>
  <si>
    <t>3</t>
  </si>
  <si>
    <t xml:space="preserve">Итого по мазутным котельным </t>
  </si>
  <si>
    <t>4.1</t>
  </si>
  <si>
    <t>Пеллетная котельная  Небылое (больница), г. Ю. Польский, присоединенная нагрузка - 0,2166 Гкал/ч</t>
  </si>
  <si>
    <t>4</t>
  </si>
  <si>
    <t xml:space="preserve">Итого по пеллетным котельным </t>
  </si>
  <si>
    <t>5.1</t>
  </si>
  <si>
    <t>Электрическая котельная - учебного центра УВД  м-н Юрьевец,  ул. Ноябрьская, д.17-б</t>
  </si>
  <si>
    <t>5.2</t>
  </si>
  <si>
    <t>Электрическая котельная  - г. Владимир, мкр. Юрьевец, ул. Ноябрьская, д. 127-б</t>
  </si>
  <si>
    <t>5</t>
  </si>
  <si>
    <t xml:space="preserve">Итого по электрическим котельным </t>
  </si>
  <si>
    <t>7</t>
  </si>
  <si>
    <t xml:space="preserve">Всего по котельным </t>
  </si>
  <si>
    <t>факт 2013 год</t>
  </si>
  <si>
    <t>Открытое акционерное общество «Владимирские коммунальные системы» 2013 год факт</t>
  </si>
  <si>
    <t>н) Фактический объем потерь при передаче тепловой энергиии (тыс.Гкал)</t>
  </si>
  <si>
    <t>Вид деятельности организации (производство, передача и сбыт тепловой энергии)</t>
  </si>
  <si>
    <t>а) Выручка (тыс. рублей)</t>
  </si>
  <si>
    <t>б) Себестоимость производимых товаров (оказываемых услуг) по регулируемому виду деятельности (тыс. рублей):</t>
  </si>
  <si>
    <t>в) Валовая прибыль  от продажи товаров и услуг  (тыс. рублей)</t>
  </si>
  <si>
    <t>г) Чистая прибыль   (тыс. рублей), в том числе:</t>
  </si>
  <si>
    <t>д) Изменение стоимости основных фондов (тыс. рублей), в том числе:</t>
  </si>
  <si>
    <t>е) Сведения об источнике публикации годовой бухгалтерской отчетности, включая бухгалтерский баланс и приложения к нему</t>
  </si>
  <si>
    <t>о) Среднесписочная численность основного производственного персонала (человек)</t>
  </si>
  <si>
    <t>п) Среднесписочная численность цехового персонала (человек)</t>
  </si>
  <si>
    <t>р) Среднесписочная численность управленческого персонала (человек)</t>
  </si>
  <si>
    <t>с) Удельный расход  условного топлива на единицу тепловой энергии, отпускаемой в тепловую сеть,с разбивкой по источникам тепловой энергии, используемым для осуществления регулируемых видов деятельности (кг у. т./Гкал);</t>
  </si>
  <si>
    <t>т)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,(тыс. кВт•ч/Гкал)</t>
  </si>
  <si>
    <t>у) Удельный расход холодной воды на 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деятельности.  (куб. м/Гкал).</t>
  </si>
  <si>
    <t>Мельникова</t>
  </si>
  <si>
    <t xml:space="preserve"> Информация об  основных показателях финансово-хозяйственной деятельности по теплоснабжению ОАО "ВКС" 2013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</si>
</sst>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00"/>
    <numFmt numFmtId="166" formatCode="#,##0.0"/>
    <numFmt numFmtId="167" formatCode="0.0%"/>
    <numFmt numFmtId="168" formatCode="0.00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0"/>
    <numFmt numFmtId="174" formatCode="#,##0.00000"/>
    <numFmt numFmtId="175" formatCode="#,##0.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9">
    <font>
      <sz val="10"/>
      <name val="Arial Cyr"/>
      <family val="0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Arial Cyr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top" wrapText="1"/>
    </xf>
    <xf numFmtId="49" fontId="1" fillId="35" borderId="13" xfId="0" applyNumberFormat="1" applyFont="1" applyFill="1" applyBorder="1" applyAlignment="1">
      <alignment vertical="center"/>
    </xf>
    <xf numFmtId="0" fontId="0" fillId="34" borderId="12" xfId="0" applyFill="1" applyBorder="1" applyAlignment="1">
      <alignment vertical="top" wrapText="1"/>
    </xf>
    <xf numFmtId="3" fontId="1" fillId="35" borderId="13" xfId="0" applyNumberFormat="1" applyFont="1" applyFill="1" applyBorder="1" applyAlignment="1">
      <alignment horizontal="center" vertical="center"/>
    </xf>
    <xf numFmtId="0" fontId="0" fillId="34" borderId="12" xfId="0" applyFill="1" applyBorder="1" applyAlignment="1">
      <alignment horizontal="left" vertical="top" wrapText="1" indent="2"/>
    </xf>
    <xf numFmtId="0" fontId="0" fillId="34" borderId="12" xfId="0" applyFont="1" applyFill="1" applyBorder="1" applyAlignment="1">
      <alignment horizontal="left" vertical="top" wrapText="1" indent="2"/>
    </xf>
    <xf numFmtId="0" fontId="0" fillId="34" borderId="12" xfId="0" applyFont="1" applyFill="1" applyBorder="1" applyAlignment="1">
      <alignment horizontal="left" vertical="top" wrapText="1" indent="6"/>
    </xf>
    <xf numFmtId="4" fontId="1" fillId="35" borderId="13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left" vertical="top" wrapText="1" indent="7"/>
    </xf>
    <xf numFmtId="0" fontId="1" fillId="34" borderId="12" xfId="0" applyFont="1" applyFill="1" applyBorder="1" applyAlignment="1">
      <alignment vertical="top" wrapText="1"/>
    </xf>
    <xf numFmtId="0" fontId="1" fillId="34" borderId="12" xfId="0" applyFont="1" applyFill="1" applyBorder="1" applyAlignment="1">
      <alignment horizontal="left" vertical="top" wrapText="1" indent="2"/>
    </xf>
    <xf numFmtId="0" fontId="0" fillId="34" borderId="14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3" fontId="1" fillId="35" borderId="13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0" fontId="1" fillId="35" borderId="13" xfId="0" applyNumberFormat="1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3" fillId="37" borderId="15" xfId="0" applyFont="1" applyFill="1" applyBorder="1" applyAlignment="1">
      <alignment vertical="center" wrapText="1"/>
    </xf>
    <xf numFmtId="49" fontId="4" fillId="37" borderId="15" xfId="0" applyNumberFormat="1" applyFont="1" applyFill="1" applyBorder="1" applyAlignment="1">
      <alignment vertical="center"/>
    </xf>
    <xf numFmtId="0" fontId="4" fillId="37" borderId="15" xfId="0" applyFont="1" applyFill="1" applyBorder="1" applyAlignment="1">
      <alignment vertical="center"/>
    </xf>
    <xf numFmtId="0" fontId="5" fillId="36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5" fillId="38" borderId="16" xfId="56" applyNumberFormat="1" applyFont="1" applyFill="1" applyBorder="1" applyAlignment="1" applyProtection="1">
      <alignment vertical="center" wrapText="1"/>
      <protection/>
    </xf>
    <xf numFmtId="0" fontId="1" fillId="34" borderId="16" xfId="0" applyFont="1" applyFill="1" applyBorder="1" applyAlignment="1">
      <alignment horizontal="left" vertical="top" wrapText="1" indent="6"/>
    </xf>
    <xf numFmtId="0" fontId="1" fillId="34" borderId="16" xfId="0" applyFont="1" applyFill="1" applyBorder="1" applyAlignment="1">
      <alignment horizontal="left" vertical="center" wrapText="1" indent="6"/>
    </xf>
    <xf numFmtId="3" fontId="1" fillId="39" borderId="13" xfId="0" applyNumberFormat="1" applyFont="1" applyFill="1" applyBorder="1" applyAlignment="1">
      <alignment horizontal="center" vertical="center" wrapText="1"/>
    </xf>
    <xf numFmtId="164" fontId="1" fillId="35" borderId="13" xfId="0" applyNumberFormat="1" applyFont="1" applyFill="1" applyBorder="1" applyAlignment="1">
      <alignment horizontal="center" vertical="center" wrapText="1"/>
    </xf>
    <xf numFmtId="164" fontId="1" fillId="35" borderId="17" xfId="0" applyNumberFormat="1" applyFont="1" applyFill="1" applyBorder="1" applyAlignment="1">
      <alignment horizontal="center" vertical="center" wrapText="1"/>
    </xf>
    <xf numFmtId="166" fontId="1" fillId="35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2" xfId="54" applyFont="1" applyBorder="1" applyAlignment="1">
      <alignment horizontal="center"/>
      <protection/>
    </xf>
    <xf numFmtId="0" fontId="7" fillId="0" borderId="15" xfId="0" applyFont="1" applyBorder="1" applyAlignment="1">
      <alignment horizontal="left" vertical="center" wrapText="1"/>
    </xf>
    <xf numFmtId="0" fontId="1" fillId="0" borderId="15" xfId="54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/>
    </xf>
    <xf numFmtId="0" fontId="1" fillId="0" borderId="13" xfId="54" applyFont="1" applyBorder="1">
      <alignment/>
      <protection/>
    </xf>
    <xf numFmtId="0" fontId="1" fillId="0" borderId="13" xfId="54" applyFont="1" applyBorder="1" applyAlignment="1">
      <alignment horizontal="left" vertical="center"/>
      <protection/>
    </xf>
    <xf numFmtId="0" fontId="1" fillId="0" borderId="18" xfId="0" applyFont="1" applyBorder="1" applyAlignment="1">
      <alignment horizontal="center" vertical="center"/>
    </xf>
    <xf numFmtId="0" fontId="5" fillId="0" borderId="13" xfId="54" applyFont="1" applyBorder="1" applyAlignment="1">
      <alignment horizontal="left" vertical="center"/>
      <protection/>
    </xf>
    <xf numFmtId="0" fontId="1" fillId="0" borderId="15" xfId="0" applyFont="1" applyBorder="1" applyAlignment="1">
      <alignment horizontal="center" vertical="center"/>
    </xf>
    <xf numFmtId="0" fontId="1" fillId="0" borderId="19" xfId="54" applyFont="1" applyBorder="1" applyAlignment="1">
      <alignment horizontal="left" vertical="center"/>
      <protection/>
    </xf>
    <xf numFmtId="0" fontId="1" fillId="0" borderId="15" xfId="0" applyFont="1" applyBorder="1" applyAlignment="1">
      <alignment horizontal="left" vertical="center" wrapText="1"/>
    </xf>
    <xf numFmtId="0" fontId="30" fillId="0" borderId="13" xfId="54" applyFont="1" applyBorder="1" applyAlignment="1">
      <alignment horizontal="left" vertical="center"/>
      <protection/>
    </xf>
    <xf numFmtId="0" fontId="1" fillId="0" borderId="15" xfId="54" applyFont="1" applyBorder="1" applyAlignment="1">
      <alignment horizontal="center" vertical="center"/>
      <protection/>
    </xf>
    <xf numFmtId="0" fontId="1" fillId="0" borderId="20" xfId="54" applyFont="1" applyBorder="1">
      <alignment/>
      <protection/>
    </xf>
    <xf numFmtId="0" fontId="1" fillId="40" borderId="13" xfId="54" applyFont="1" applyFill="1" applyBorder="1">
      <alignment/>
      <protection/>
    </xf>
    <xf numFmtId="2" fontId="1" fillId="0" borderId="18" xfId="54" applyNumberFormat="1" applyFont="1" applyBorder="1" applyAlignment="1">
      <alignment horizontal="center" vertical="center"/>
      <protection/>
    </xf>
    <xf numFmtId="2" fontId="1" fillId="0" borderId="18" xfId="0" applyNumberFormat="1" applyFont="1" applyBorder="1" applyAlignment="1">
      <alignment horizontal="center" vertical="center"/>
    </xf>
    <xf numFmtId="0" fontId="30" fillId="0" borderId="13" xfId="54" applyFont="1" applyBorder="1">
      <alignment/>
      <protection/>
    </xf>
    <xf numFmtId="0" fontId="0" fillId="40" borderId="12" xfId="54" applyFont="1" applyFill="1" applyBorder="1" applyAlignment="1">
      <alignment horizontal="center" vertical="center"/>
      <protection/>
    </xf>
    <xf numFmtId="0" fontId="0" fillId="40" borderId="15" xfId="54" applyFill="1" applyBorder="1" applyAlignment="1">
      <alignment horizontal="left" vertical="center" wrapText="1"/>
      <protection/>
    </xf>
    <xf numFmtId="0" fontId="7" fillId="40" borderId="15" xfId="54" applyFont="1" applyFill="1" applyBorder="1" applyAlignment="1">
      <alignment horizontal="center" vertical="center" wrapText="1"/>
      <protection/>
    </xf>
    <xf numFmtId="2" fontId="0" fillId="40" borderId="15" xfId="54" applyNumberFormat="1" applyFill="1" applyBorder="1" applyAlignment="1">
      <alignment horizontal="center" vertical="center" wrapText="1"/>
      <protection/>
    </xf>
    <xf numFmtId="2" fontId="0" fillId="40" borderId="13" xfId="54" applyNumberFormat="1" applyFill="1" applyBorder="1" applyAlignment="1">
      <alignment horizontal="center" vertical="center" wrapText="1"/>
      <protection/>
    </xf>
    <xf numFmtId="0" fontId="0" fillId="0" borderId="12" xfId="54" applyFont="1" applyBorder="1" applyAlignment="1">
      <alignment horizontal="center" vertical="center"/>
      <protection/>
    </xf>
    <xf numFmtId="2" fontId="0" fillId="41" borderId="15" xfId="54" applyNumberFormat="1" applyFont="1" applyFill="1" applyBorder="1" applyAlignment="1">
      <alignment horizontal="center" vertical="center" wrapText="1"/>
      <protection/>
    </xf>
    <xf numFmtId="2" fontId="0" fillId="41" borderId="13" xfId="0" applyNumberFormat="1" applyFill="1" applyBorder="1" applyAlignment="1">
      <alignment horizontal="center" vertical="center" wrapText="1"/>
    </xf>
    <xf numFmtId="0" fontId="0" fillId="0" borderId="15" xfId="54" applyFont="1" applyBorder="1" applyAlignment="1">
      <alignment horizontal="left" vertical="center" wrapText="1"/>
      <protection/>
    </xf>
    <xf numFmtId="180" fontId="0" fillId="0" borderId="15" xfId="0" applyNumberFormat="1" applyFont="1" applyFill="1" applyBorder="1" applyAlignment="1">
      <alignment horizontal="center" vertical="center" wrapText="1"/>
    </xf>
    <xf numFmtId="2" fontId="0" fillId="0" borderId="13" xfId="54" applyNumberFormat="1" applyBorder="1">
      <alignment/>
      <protection/>
    </xf>
    <xf numFmtId="0" fontId="0" fillId="0" borderId="12" xfId="54" applyBorder="1" applyAlignment="1">
      <alignment horizontal="center" vertical="center"/>
      <protection/>
    </xf>
    <xf numFmtId="0" fontId="10" fillId="0" borderId="15" xfId="54" applyFont="1" applyBorder="1">
      <alignment/>
      <protection/>
    </xf>
    <xf numFmtId="2" fontId="0" fillId="0" borderId="15" xfId="54" applyNumberFormat="1" applyBorder="1" applyAlignment="1">
      <alignment horizontal="center" vertical="center"/>
      <protection/>
    </xf>
    <xf numFmtId="2" fontId="0" fillId="0" borderId="13" xfId="54" applyNumberFormat="1" applyBorder="1" applyAlignment="1">
      <alignment horizontal="center" vertical="center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0" fillId="41" borderId="15" xfId="54" applyFont="1" applyFill="1" applyBorder="1" applyAlignment="1">
      <alignment horizontal="left" vertical="center" wrapText="1"/>
      <protection/>
    </xf>
    <xf numFmtId="2" fontId="0" fillId="41" borderId="15" xfId="54" applyNumberFormat="1" applyFont="1" applyFill="1" applyBorder="1" applyAlignment="1">
      <alignment horizontal="center" vertical="center" wrapText="1"/>
      <protection/>
    </xf>
    <xf numFmtId="2" fontId="0" fillId="41" borderId="13" xfId="0" applyNumberFormat="1" applyFont="1" applyFill="1" applyBorder="1" applyAlignment="1">
      <alignment horizontal="center" vertical="center" wrapText="1"/>
    </xf>
    <xf numFmtId="0" fontId="0" fillId="0" borderId="12" xfId="54" applyBorder="1">
      <alignment/>
      <protection/>
    </xf>
    <xf numFmtId="0" fontId="0" fillId="0" borderId="13" xfId="54" applyBorder="1">
      <alignment/>
      <protection/>
    </xf>
    <xf numFmtId="0" fontId="0" fillId="0" borderId="12" xfId="54" applyBorder="1" applyAlignment="1">
      <alignment horizontal="center"/>
      <protection/>
    </xf>
    <xf numFmtId="0" fontId="0" fillId="41" borderId="15" xfId="54" applyFill="1" applyBorder="1" applyAlignment="1">
      <alignment vertical="center" wrapText="1"/>
      <protection/>
    </xf>
    <xf numFmtId="0" fontId="0" fillId="41" borderId="15" xfId="54" applyFill="1" applyBorder="1" applyAlignment="1">
      <alignment horizontal="center" vertical="center" wrapText="1"/>
      <protection/>
    </xf>
    <xf numFmtId="0" fontId="0" fillId="41" borderId="13" xfId="0" applyFill="1" applyBorder="1" applyAlignment="1">
      <alignment horizontal="center" vertical="center" wrapText="1"/>
    </xf>
    <xf numFmtId="0" fontId="0" fillId="0" borderId="15" xfId="54" applyBorder="1" applyAlignment="1">
      <alignment horizontal="center"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0" fontId="0" fillId="0" borderId="15" xfId="54" applyBorder="1" applyAlignment="1">
      <alignment horizontal="center" vertical="center"/>
      <protection/>
    </xf>
    <xf numFmtId="0" fontId="0" fillId="0" borderId="13" xfId="54" applyBorder="1" applyAlignment="1">
      <alignment horizontal="center" vertical="center"/>
      <protection/>
    </xf>
    <xf numFmtId="0" fontId="0" fillId="0" borderId="14" xfId="54" applyBorder="1">
      <alignment/>
      <protection/>
    </xf>
    <xf numFmtId="0" fontId="9" fillId="0" borderId="21" xfId="54" applyFont="1" applyBorder="1">
      <alignment/>
      <protection/>
    </xf>
    <xf numFmtId="2" fontId="0" fillId="41" borderId="21" xfId="54" applyNumberFormat="1" applyFill="1" applyBorder="1" applyAlignment="1">
      <alignment horizontal="center" vertical="center" wrapText="1"/>
      <protection/>
    </xf>
    <xf numFmtId="2" fontId="0" fillId="41" borderId="17" xfId="54" applyNumberForma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0" fillId="0" borderId="0" xfId="52" applyFill="1">
      <alignment/>
      <protection/>
    </xf>
    <xf numFmtId="0" fontId="10" fillId="42" borderId="22" xfId="52" applyFont="1" applyFill="1" applyBorder="1" applyAlignment="1">
      <alignment vertical="center"/>
      <protection/>
    </xf>
    <xf numFmtId="0" fontId="10" fillId="42" borderId="23" xfId="52" applyFont="1" applyFill="1" applyBorder="1" applyAlignment="1">
      <alignment vertical="center"/>
      <protection/>
    </xf>
    <xf numFmtId="0" fontId="10" fillId="42" borderId="24" xfId="52" applyFont="1" applyFill="1" applyBorder="1" applyAlignment="1">
      <alignment vertical="center"/>
      <protection/>
    </xf>
    <xf numFmtId="0" fontId="10" fillId="42" borderId="25" xfId="52" applyFont="1" applyFill="1" applyBorder="1" applyAlignment="1">
      <alignment vertical="center"/>
      <protection/>
    </xf>
    <xf numFmtId="49" fontId="14" fillId="0" borderId="26" xfId="52" applyNumberFormat="1" applyFont="1" applyFill="1" applyBorder="1" applyAlignment="1">
      <alignment vertical="center" wrapText="1"/>
      <protection/>
    </xf>
    <xf numFmtId="49" fontId="14" fillId="0" borderId="25" xfId="52" applyNumberFormat="1" applyFont="1" applyFill="1" applyBorder="1" applyAlignment="1">
      <alignment horizontal="left" vertical="top" wrapText="1"/>
      <protection/>
    </xf>
    <xf numFmtId="0" fontId="14" fillId="40" borderId="25" xfId="52" applyFont="1" applyFill="1" applyBorder="1" applyAlignment="1">
      <alignment horizontal="center" vertical="center"/>
      <protection/>
    </xf>
    <xf numFmtId="2" fontId="14" fillId="0" borderId="27" xfId="53" applyNumberFormat="1" applyFont="1" applyFill="1" applyBorder="1" applyAlignment="1">
      <alignment/>
      <protection/>
    </xf>
    <xf numFmtId="49" fontId="14" fillId="0" borderId="28" xfId="52" applyNumberFormat="1" applyFont="1" applyFill="1" applyBorder="1" applyAlignment="1">
      <alignment horizontal="left" vertical="top" wrapText="1"/>
      <protection/>
    </xf>
    <xf numFmtId="49" fontId="14" fillId="40" borderId="28" xfId="52" applyNumberFormat="1" applyFont="1" applyFill="1" applyBorder="1" applyAlignment="1">
      <alignment horizontal="left" vertical="top" wrapText="1"/>
      <protection/>
    </xf>
    <xf numFmtId="49" fontId="14" fillId="43" borderId="28" xfId="52" applyNumberFormat="1" applyFont="1" applyFill="1" applyBorder="1" applyAlignment="1">
      <alignment horizontal="left" vertical="top" wrapText="1"/>
      <protection/>
    </xf>
    <xf numFmtId="49" fontId="14" fillId="0" borderId="26" xfId="52" applyNumberFormat="1" applyFont="1" applyFill="1" applyBorder="1" applyAlignment="1">
      <alignment vertical="center"/>
      <protection/>
    </xf>
    <xf numFmtId="49" fontId="15" fillId="0" borderId="28" xfId="52" applyNumberFormat="1" applyFont="1" applyFill="1" applyBorder="1" applyAlignment="1">
      <alignment horizontal="left" vertical="top" wrapText="1"/>
      <protection/>
    </xf>
    <xf numFmtId="49" fontId="14" fillId="0" borderId="28" xfId="52" applyNumberFormat="1" applyFont="1" applyFill="1" applyBorder="1" applyAlignment="1">
      <alignment horizontal="left" vertical="top"/>
      <protection/>
    </xf>
    <xf numFmtId="0" fontId="16" fillId="0" borderId="0" xfId="52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9" xfId="54" applyBorder="1" applyAlignment="1">
      <alignment horizontal="center" vertical="center" wrapText="1"/>
      <protection/>
    </xf>
    <xf numFmtId="0" fontId="0" fillId="0" borderId="30" xfId="54" applyBorder="1" applyAlignment="1">
      <alignment horizontal="center" vertical="center" wrapText="1"/>
      <protection/>
    </xf>
    <xf numFmtId="0" fontId="0" fillId="0" borderId="31" xfId="54" applyBorder="1" applyAlignment="1">
      <alignment horizontal="center" vertical="center" wrapText="1"/>
      <protection/>
    </xf>
    <xf numFmtId="0" fontId="0" fillId="0" borderId="32" xfId="54" applyBorder="1" applyAlignment="1">
      <alignment horizontal="center" vertical="center" wrapText="1"/>
      <protection/>
    </xf>
    <xf numFmtId="0" fontId="0" fillId="0" borderId="33" xfId="54" applyBorder="1" applyAlignment="1">
      <alignment horizontal="center" vertical="center" wrapText="1"/>
      <protection/>
    </xf>
    <xf numFmtId="0" fontId="0" fillId="0" borderId="34" xfId="54" applyBorder="1" applyAlignment="1">
      <alignment horizontal="center" vertical="center" wrapText="1"/>
      <protection/>
    </xf>
    <xf numFmtId="0" fontId="0" fillId="40" borderId="35" xfId="54" applyFill="1" applyBorder="1" applyAlignment="1">
      <alignment horizontal="center" vertical="center" wrapText="1"/>
      <protection/>
    </xf>
    <xf numFmtId="0" fontId="0" fillId="40" borderId="36" xfId="54" applyFill="1" applyBorder="1" applyAlignment="1">
      <alignment horizontal="center" vertical="center" wrapText="1"/>
      <protection/>
    </xf>
    <xf numFmtId="0" fontId="0" fillId="40" borderId="37" xfId="54" applyFill="1" applyBorder="1" applyAlignment="1">
      <alignment horizontal="center" vertical="center" wrapText="1"/>
      <protection/>
    </xf>
    <xf numFmtId="0" fontId="0" fillId="0" borderId="10" xfId="54" applyBorder="1" applyAlignment="1">
      <alignment horizontal="center" vertical="center" wrapText="1"/>
      <protection/>
    </xf>
    <xf numFmtId="0" fontId="0" fillId="0" borderId="11" xfId="54" applyBorder="1" applyAlignment="1">
      <alignment horizontal="center" vertical="center" wrapText="1"/>
      <protection/>
    </xf>
    <xf numFmtId="0" fontId="0" fillId="0" borderId="12" xfId="54" applyBorder="1" applyAlignment="1">
      <alignment horizontal="center" vertical="center" wrapText="1"/>
      <protection/>
    </xf>
    <xf numFmtId="0" fontId="0" fillId="0" borderId="13" xfId="54" applyBorder="1" applyAlignment="1">
      <alignment horizontal="center" vertical="center" wrapText="1"/>
      <protection/>
    </xf>
    <xf numFmtId="0" fontId="0" fillId="0" borderId="14" xfId="54" applyBorder="1" applyAlignment="1">
      <alignment horizontal="center" vertical="center" wrapText="1"/>
      <protection/>
    </xf>
    <xf numFmtId="0" fontId="0" fillId="0" borderId="17" xfId="54" applyBorder="1" applyAlignment="1">
      <alignment horizontal="center" vertical="center" wrapText="1"/>
      <protection/>
    </xf>
    <xf numFmtId="0" fontId="9" fillId="0" borderId="38" xfId="54" applyFont="1" applyBorder="1" applyAlignment="1">
      <alignment horizontal="left" vertical="center" wrapText="1"/>
      <protection/>
    </xf>
    <xf numFmtId="0" fontId="0" fillId="0" borderId="39" xfId="54" applyBorder="1" applyAlignment="1">
      <alignment horizontal="left" vertical="center"/>
      <protection/>
    </xf>
    <xf numFmtId="0" fontId="0" fillId="0" borderId="40" xfId="54" applyBorder="1" applyAlignment="1">
      <alignment horizontal="left" vertical="center"/>
      <protection/>
    </xf>
    <xf numFmtId="0" fontId="9" fillId="0" borderId="41" xfId="54" applyFont="1" applyBorder="1" applyAlignment="1">
      <alignment horizontal="left" vertical="center" wrapText="1"/>
      <protection/>
    </xf>
    <xf numFmtId="0" fontId="0" fillId="0" borderId="0" xfId="54" applyBorder="1" applyAlignment="1">
      <alignment horizontal="left" vertical="center"/>
      <protection/>
    </xf>
    <xf numFmtId="0" fontId="0" fillId="0" borderId="19" xfId="54" applyBorder="1" applyAlignment="1">
      <alignment horizontal="left" vertical="center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1" fillId="0" borderId="12" xfId="55" applyFont="1" applyFill="1" applyBorder="1">
      <alignment/>
      <protection/>
    </xf>
    <xf numFmtId="0" fontId="11" fillId="0" borderId="14" xfId="55" applyFont="1" applyFill="1" applyBorder="1">
      <alignment/>
      <protection/>
    </xf>
    <xf numFmtId="0" fontId="13" fillId="0" borderId="42" xfId="52" applyFont="1" applyFill="1" applyBorder="1" applyAlignment="1">
      <alignment horizontal="center" vertical="center" wrapText="1"/>
      <protection/>
    </xf>
    <xf numFmtId="0" fontId="11" fillId="0" borderId="15" xfId="55" applyFont="1" applyFill="1" applyBorder="1">
      <alignment/>
      <protection/>
    </xf>
    <xf numFmtId="0" fontId="11" fillId="0" borderId="21" xfId="55" applyFont="1" applyFill="1" applyBorder="1">
      <alignment/>
      <protection/>
    </xf>
    <xf numFmtId="0" fontId="13" fillId="0" borderId="42" xfId="52" applyFont="1" applyFill="1" applyBorder="1" applyAlignment="1">
      <alignment horizontal="center" vertical="center"/>
      <protection/>
    </xf>
    <xf numFmtId="0" fontId="13" fillId="0" borderId="43" xfId="52" applyFont="1" applyFill="1" applyBorder="1" applyAlignment="1">
      <alignment horizontal="center" vertical="center"/>
      <protection/>
    </xf>
    <xf numFmtId="0" fontId="13" fillId="0" borderId="44" xfId="52" applyFont="1" applyFill="1" applyBorder="1" applyAlignment="1">
      <alignment horizontal="center" vertical="center"/>
      <protection/>
    </xf>
    <xf numFmtId="0" fontId="13" fillId="0" borderId="45" xfId="52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П план-факт" xfId="52"/>
    <cellStyle name="Обычный_ПП план-факт_ПП-2007_Ю.Польский_24.01.2007" xfId="53"/>
    <cellStyle name="Обычный_Прик РКС-299-п от 26.12.2005г., формы к Регламенту 2" xfId="54"/>
    <cellStyle name="Обычный_Проект Новая версия План - факт эксплуатация тепло" xfId="55"/>
    <cellStyle name="Обычный_Тепло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view="pageBreakPreview" zoomScale="6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9" sqref="A19"/>
    </sheetView>
  </sheetViews>
  <sheetFormatPr defaultColWidth="9.00390625" defaultRowHeight="12.75"/>
  <cols>
    <col min="1" max="1" width="58.625" style="0" customWidth="1"/>
    <col min="2" max="2" width="67.75390625" style="1" customWidth="1"/>
    <col min="3" max="3" width="13.75390625" style="4" hidden="1" customWidth="1"/>
  </cols>
  <sheetData>
    <row r="1" spans="1:2" ht="36" customHeight="1">
      <c r="A1" s="110" t="s">
        <v>294</v>
      </c>
      <c r="B1" s="110"/>
    </row>
    <row r="2" ht="14.25" customHeight="1">
      <c r="C2" s="19"/>
    </row>
    <row r="3" spans="1:3" ht="15">
      <c r="A3" s="23" t="s">
        <v>0</v>
      </c>
      <c r="B3" s="24" t="s">
        <v>1</v>
      </c>
      <c r="C3" s="28"/>
    </row>
    <row r="4" spans="1:3" ht="15">
      <c r="A4" s="23" t="s">
        <v>2</v>
      </c>
      <c r="B4" s="25" t="s">
        <v>3</v>
      </c>
      <c r="C4" s="29"/>
    </row>
    <row r="5" spans="1:3" ht="15">
      <c r="A5" s="23" t="s">
        <v>4</v>
      </c>
      <c r="B5" s="25" t="s">
        <v>5</v>
      </c>
      <c r="C5" s="29"/>
    </row>
    <row r="6" spans="1:3" ht="15">
      <c r="A6" s="23" t="s">
        <v>6</v>
      </c>
      <c r="B6" s="26" t="s">
        <v>7</v>
      </c>
      <c r="C6" s="30"/>
    </row>
    <row r="7" spans="1:3" ht="23.25" customHeight="1">
      <c r="A7" s="23" t="s">
        <v>8</v>
      </c>
      <c r="B7" s="27">
        <v>2013</v>
      </c>
      <c r="C7" s="19"/>
    </row>
    <row r="8" ht="15">
      <c r="C8" s="19"/>
    </row>
    <row r="9" ht="14.25" customHeight="1" thickBot="1">
      <c r="B9" s="2" t="s">
        <v>9</v>
      </c>
    </row>
    <row r="10" spans="1:3" ht="30.75" customHeight="1">
      <c r="A10" s="5" t="s">
        <v>10</v>
      </c>
      <c r="B10" s="6" t="s">
        <v>11</v>
      </c>
      <c r="C10" s="4" t="s">
        <v>56</v>
      </c>
    </row>
    <row r="11" spans="1:2" ht="33.75" customHeight="1">
      <c r="A11" s="7" t="s">
        <v>280</v>
      </c>
      <c r="B11" s="8" t="s">
        <v>53</v>
      </c>
    </row>
    <row r="12" spans="1:3" ht="33" customHeight="1">
      <c r="A12" s="9" t="s">
        <v>281</v>
      </c>
      <c r="B12" s="10">
        <v>2901282.403423729</v>
      </c>
      <c r="C12" s="3" t="s">
        <v>57</v>
      </c>
    </row>
    <row r="13" spans="1:3" ht="36.75" customHeight="1">
      <c r="A13" s="7" t="s">
        <v>282</v>
      </c>
      <c r="B13" s="10">
        <v>2756609.870350474</v>
      </c>
      <c r="C13" s="3" t="s">
        <v>57</v>
      </c>
    </row>
    <row r="14" spans="1:3" ht="25.5" customHeight="1">
      <c r="A14" s="11" t="s">
        <v>12</v>
      </c>
      <c r="B14" s="10">
        <f>1521851.60559+1300.54+281.96</f>
        <v>1523434.10559</v>
      </c>
      <c r="C14" s="3" t="s">
        <v>57</v>
      </c>
    </row>
    <row r="15" spans="1:3" ht="30" customHeight="1">
      <c r="A15" s="12" t="s">
        <v>30</v>
      </c>
      <c r="B15" s="10">
        <f>B17+B23+B29+B35</f>
        <v>383868.60826454463</v>
      </c>
      <c r="C15" s="3" t="s">
        <v>57</v>
      </c>
    </row>
    <row r="16" spans="1:3" ht="24" customHeight="1">
      <c r="A16" s="31" t="s">
        <v>31</v>
      </c>
      <c r="B16" s="10"/>
      <c r="C16" s="3" t="s">
        <v>57</v>
      </c>
    </row>
    <row r="17" spans="1:3" ht="24" customHeight="1">
      <c r="A17" s="32" t="s">
        <v>32</v>
      </c>
      <c r="B17" s="10">
        <f>B18*B19/1000</f>
        <v>371125.000680311</v>
      </c>
      <c r="C17" s="3" t="s">
        <v>57</v>
      </c>
    </row>
    <row r="18" spans="1:3" ht="41.25" customHeight="1">
      <c r="A18" s="32" t="s">
        <v>33</v>
      </c>
      <c r="B18" s="10">
        <v>4250.023</v>
      </c>
      <c r="C18" s="3" t="s">
        <v>57</v>
      </c>
    </row>
    <row r="19" spans="1:3" ht="24" customHeight="1">
      <c r="A19" s="32" t="s">
        <v>34</v>
      </c>
      <c r="B19" s="10">
        <v>87323.057</v>
      </c>
      <c r="C19" s="3" t="s">
        <v>57</v>
      </c>
    </row>
    <row r="20" spans="1:3" ht="24" customHeight="1">
      <c r="A20" s="32" t="s">
        <v>35</v>
      </c>
      <c r="B20" s="10" t="s">
        <v>46</v>
      </c>
      <c r="C20" s="3" t="s">
        <v>57</v>
      </c>
    </row>
    <row r="21" spans="1:3" ht="24" customHeight="1">
      <c r="A21" s="32" t="s">
        <v>54</v>
      </c>
      <c r="B21" s="10">
        <f>488.257*B19/1000</f>
        <v>42636.093841649</v>
      </c>
      <c r="C21" s="3" t="s">
        <v>57</v>
      </c>
    </row>
    <row r="22" spans="1:3" ht="15">
      <c r="A22" s="31" t="s">
        <v>36</v>
      </c>
      <c r="B22" s="10"/>
      <c r="C22" s="3" t="s">
        <v>57</v>
      </c>
    </row>
    <row r="23" spans="1:3" ht="15">
      <c r="A23" s="32" t="s">
        <v>37</v>
      </c>
      <c r="B23" s="10">
        <f>B24*B25/1000</f>
        <v>11532.12257</v>
      </c>
      <c r="C23" s="3" t="s">
        <v>57</v>
      </c>
    </row>
    <row r="24" spans="1:3" ht="15">
      <c r="A24" s="32" t="s">
        <v>38</v>
      </c>
      <c r="B24" s="10">
        <v>9400.47162444162</v>
      </c>
      <c r="C24" s="3" t="s">
        <v>57</v>
      </c>
    </row>
    <row r="25" spans="1:3" ht="15">
      <c r="A25" s="32" t="s">
        <v>39</v>
      </c>
      <c r="B25" s="10">
        <v>1226.76</v>
      </c>
      <c r="C25" s="3" t="s">
        <v>57</v>
      </c>
    </row>
    <row r="26" spans="1:3" ht="15">
      <c r="A26" s="33" t="s">
        <v>35</v>
      </c>
      <c r="B26" s="10" t="s">
        <v>46</v>
      </c>
      <c r="C26" s="3" t="s">
        <v>57</v>
      </c>
    </row>
    <row r="27" spans="1:3" ht="21" customHeight="1">
      <c r="A27" s="32" t="s">
        <v>47</v>
      </c>
      <c r="B27" s="10" t="s">
        <v>55</v>
      </c>
      <c r="C27" s="3" t="s">
        <v>57</v>
      </c>
    </row>
    <row r="28" spans="1:3" ht="24" customHeight="1">
      <c r="A28" s="31" t="s">
        <v>40</v>
      </c>
      <c r="B28" s="10"/>
      <c r="C28" s="3" t="s">
        <v>57</v>
      </c>
    </row>
    <row r="29" spans="1:3" ht="24" customHeight="1">
      <c r="A29" s="32" t="s">
        <v>41</v>
      </c>
      <c r="B29" s="10">
        <f>B30*B31/1000</f>
        <v>315.40103999999985</v>
      </c>
      <c r="C29" s="3" t="s">
        <v>57</v>
      </c>
    </row>
    <row r="30" spans="1:3" ht="24" customHeight="1">
      <c r="A30" s="32" t="s">
        <v>42</v>
      </c>
      <c r="B30" s="10">
        <v>4074.9488372093</v>
      </c>
      <c r="C30" s="3" t="s">
        <v>57</v>
      </c>
    </row>
    <row r="31" spans="1:3" ht="24" customHeight="1">
      <c r="A31" s="32" t="s">
        <v>43</v>
      </c>
      <c r="B31" s="10">
        <v>77.4</v>
      </c>
      <c r="C31" s="3" t="s">
        <v>57</v>
      </c>
    </row>
    <row r="32" spans="1:3" ht="24" customHeight="1">
      <c r="A32" s="33" t="s">
        <v>35</v>
      </c>
      <c r="B32" s="10" t="s">
        <v>46</v>
      </c>
      <c r="C32" s="3" t="s">
        <v>57</v>
      </c>
    </row>
    <row r="33" spans="1:3" ht="24" customHeight="1">
      <c r="A33" s="33" t="s">
        <v>47</v>
      </c>
      <c r="B33" s="10" t="s">
        <v>55</v>
      </c>
      <c r="C33" s="3" t="s">
        <v>57</v>
      </c>
    </row>
    <row r="34" spans="1:3" ht="24" customHeight="1">
      <c r="A34" s="31" t="s">
        <v>44</v>
      </c>
      <c r="B34" s="10"/>
      <c r="C34" s="3" t="s">
        <v>57</v>
      </c>
    </row>
    <row r="35" spans="1:3" ht="24" customHeight="1">
      <c r="A35" s="32" t="s">
        <v>45</v>
      </c>
      <c r="B35" s="10">
        <f>B36*B37/1000</f>
        <v>896.0839742335862</v>
      </c>
      <c r="C35" s="3" t="s">
        <v>57</v>
      </c>
    </row>
    <row r="36" spans="1:3" ht="24" customHeight="1">
      <c r="A36" s="32" t="s">
        <v>38</v>
      </c>
      <c r="B36" s="10">
        <v>4501.441603456071</v>
      </c>
      <c r="C36" s="3" t="s">
        <v>57</v>
      </c>
    </row>
    <row r="37" spans="1:3" ht="24" customHeight="1">
      <c r="A37" s="32" t="s">
        <v>39</v>
      </c>
      <c r="B37" s="10">
        <v>199.066</v>
      </c>
      <c r="C37" s="3" t="s">
        <v>57</v>
      </c>
    </row>
    <row r="38" spans="1:3" ht="24" customHeight="1">
      <c r="A38" s="33" t="s">
        <v>35</v>
      </c>
      <c r="B38" s="10" t="s">
        <v>46</v>
      </c>
      <c r="C38" s="3" t="s">
        <v>57</v>
      </c>
    </row>
    <row r="39" spans="1:3" ht="24" customHeight="1">
      <c r="A39" s="33" t="s">
        <v>47</v>
      </c>
      <c r="B39" s="10" t="s">
        <v>55</v>
      </c>
      <c r="C39" s="3" t="s">
        <v>57</v>
      </c>
    </row>
    <row r="40" spans="1:3" ht="38.25">
      <c r="A40" s="12" t="s">
        <v>13</v>
      </c>
      <c r="B40" s="10">
        <f>29174.955+10999.544289752+16845.87804</f>
        <v>57020.377329751995</v>
      </c>
      <c r="C40" s="3" t="s">
        <v>57</v>
      </c>
    </row>
    <row r="41" spans="1:3" ht="24" customHeight="1">
      <c r="A41" s="13" t="s">
        <v>14</v>
      </c>
      <c r="B41" s="14">
        <f>B40/B42</f>
        <v>3.5831708545826038</v>
      </c>
      <c r="C41" s="3" t="s">
        <v>57</v>
      </c>
    </row>
    <row r="42" spans="1:3" ht="21" customHeight="1">
      <c r="A42" s="13" t="s">
        <v>15</v>
      </c>
      <c r="B42" s="10">
        <f>7396.787+3053.11+5463.488</f>
        <v>15913.385000000002</v>
      </c>
      <c r="C42" s="3" t="s">
        <v>57</v>
      </c>
    </row>
    <row r="43" spans="1:3" ht="35.25" customHeight="1">
      <c r="A43" s="11" t="s">
        <v>27</v>
      </c>
      <c r="B43" s="10">
        <f>12131.98845+6214.52702</f>
        <v>18346.515470000002</v>
      </c>
      <c r="C43" s="3" t="s">
        <v>57</v>
      </c>
    </row>
    <row r="44" spans="1:3" ht="25.5">
      <c r="A44" s="12" t="s">
        <v>16</v>
      </c>
      <c r="B44" s="10">
        <v>1555.70111</v>
      </c>
      <c r="C44" s="3" t="s">
        <v>57</v>
      </c>
    </row>
    <row r="45" spans="1:3" ht="25.5" customHeight="1">
      <c r="A45" s="12" t="s">
        <v>48</v>
      </c>
      <c r="B45" s="10">
        <v>1370.9234900000001</v>
      </c>
      <c r="C45" s="3" t="s">
        <v>57</v>
      </c>
    </row>
    <row r="46" spans="1:3" ht="25.5">
      <c r="A46" s="12" t="s">
        <v>17</v>
      </c>
      <c r="B46" s="10">
        <v>246876.54471597614</v>
      </c>
      <c r="C46" s="3" t="s">
        <v>58</v>
      </c>
    </row>
    <row r="47" spans="1:3" ht="25.5">
      <c r="A47" s="12" t="s">
        <v>49</v>
      </c>
      <c r="B47" s="10">
        <f>144054.43929</f>
        <v>144054.43929</v>
      </c>
      <c r="C47" s="3" t="s">
        <v>57</v>
      </c>
    </row>
    <row r="48" spans="1:3" ht="25.5">
      <c r="A48" s="12" t="s">
        <v>50</v>
      </c>
      <c r="B48" s="10">
        <f>33423.78662+4576.3</f>
        <v>38000.08662</v>
      </c>
      <c r="C48" s="3" t="s">
        <v>57</v>
      </c>
    </row>
    <row r="49" spans="1:3" ht="23.25" customHeight="1">
      <c r="A49" s="12" t="s">
        <v>18</v>
      </c>
      <c r="B49" s="10">
        <f>555.35428+93251.727107-4576.3+59310.04425+69192.11-4441.46-32450.28</f>
        <v>180841.19563700003</v>
      </c>
      <c r="C49" s="3" t="s">
        <v>57</v>
      </c>
    </row>
    <row r="50" spans="1:3" ht="25.5">
      <c r="A50" s="15" t="s">
        <v>19</v>
      </c>
      <c r="B50" s="10">
        <v>114751.04662734864</v>
      </c>
      <c r="C50" s="3" t="s">
        <v>58</v>
      </c>
    </row>
    <row r="51" spans="1:3" ht="25.5">
      <c r="A51" s="12" t="s">
        <v>20</v>
      </c>
      <c r="B51" s="10">
        <f>148233.051103474-69192.11</f>
        <v>79040.94110347399</v>
      </c>
      <c r="C51" s="3" t="s">
        <v>57</v>
      </c>
    </row>
    <row r="52" spans="1:3" ht="25.5">
      <c r="A52" s="15" t="s">
        <v>21</v>
      </c>
      <c r="B52" s="10">
        <v>40227.408656675216</v>
      </c>
      <c r="C52" s="3" t="s">
        <v>58</v>
      </c>
    </row>
    <row r="53" spans="1:3" ht="25.5">
      <c r="A53" s="12" t="s">
        <v>22</v>
      </c>
      <c r="B53" s="10">
        <f>43026.50873+16414.45806</f>
        <v>59440.966790000006</v>
      </c>
      <c r="C53" s="3" t="s">
        <v>57</v>
      </c>
    </row>
    <row r="54" spans="1:3" ht="25.5" customHeight="1">
      <c r="A54" s="11" t="s">
        <v>28</v>
      </c>
      <c r="B54" s="10">
        <f>1105.82249+(11731.69569-281.96)+6493.88031+1588.37512+2121.65272</f>
        <v>22759.466330000003</v>
      </c>
      <c r="C54" s="3" t="s">
        <v>57</v>
      </c>
    </row>
    <row r="55" spans="1:3" ht="21" customHeight="1">
      <c r="A55" s="7" t="s">
        <v>283</v>
      </c>
      <c r="B55" s="10">
        <f>B12-B13</f>
        <v>144672.53307325486</v>
      </c>
      <c r="C55" s="3" t="s">
        <v>57</v>
      </c>
    </row>
    <row r="56" spans="1:3" s="1" customFormat="1" ht="29.25" customHeight="1">
      <c r="A56" s="16" t="s">
        <v>284</v>
      </c>
      <c r="B56" s="10">
        <f>(148755.5-94422)*0.8+290.3*0.8</f>
        <v>43699.04</v>
      </c>
      <c r="C56" s="3" t="s">
        <v>57</v>
      </c>
    </row>
    <row r="57" spans="1:3" s="1" customFormat="1" ht="48.75" customHeight="1">
      <c r="A57" s="17" t="s">
        <v>52</v>
      </c>
      <c r="B57" s="10">
        <f>B56</f>
        <v>43699.04</v>
      </c>
      <c r="C57" s="3" t="s">
        <v>57</v>
      </c>
    </row>
    <row r="58" spans="1:3" ht="33.75" customHeight="1">
      <c r="A58" s="7" t="s">
        <v>285</v>
      </c>
      <c r="B58" s="10">
        <f>2270839.46714-2052984.17072-406.5</f>
        <v>217448.7964199998</v>
      </c>
      <c r="C58" s="3" t="s">
        <v>57</v>
      </c>
    </row>
    <row r="59" spans="1:3" ht="37.5" customHeight="1">
      <c r="A59" s="12" t="s">
        <v>23</v>
      </c>
      <c r="B59" s="20" t="s">
        <v>51</v>
      </c>
      <c r="C59" s="3" t="s">
        <v>57</v>
      </c>
    </row>
    <row r="60" spans="1:2" ht="45">
      <c r="A60" s="9" t="s">
        <v>286</v>
      </c>
      <c r="B60" s="34" t="s">
        <v>29</v>
      </c>
    </row>
    <row r="61" spans="1:3" ht="51">
      <c r="A61" s="7" t="s">
        <v>60</v>
      </c>
      <c r="B61" s="10" t="s">
        <v>59</v>
      </c>
      <c r="C61" s="3" t="s">
        <v>65</v>
      </c>
    </row>
    <row r="62" spans="1:3" ht="38.25">
      <c r="A62" s="7" t="s">
        <v>61</v>
      </c>
      <c r="B62" s="10">
        <v>231.27</v>
      </c>
      <c r="C62" s="3" t="s">
        <v>65</v>
      </c>
    </row>
    <row r="63" spans="1:3" ht="38.25">
      <c r="A63" s="7" t="s">
        <v>62</v>
      </c>
      <c r="B63" s="37">
        <v>634.699615</v>
      </c>
      <c r="C63" s="3" t="s">
        <v>65</v>
      </c>
    </row>
    <row r="64" spans="1:3" ht="42.75" customHeight="1">
      <c r="A64" s="7" t="s">
        <v>63</v>
      </c>
      <c r="B64" s="37">
        <v>1815.25695</v>
      </c>
      <c r="C64" s="3" t="s">
        <v>65</v>
      </c>
    </row>
    <row r="65" spans="1:3" ht="28.5" customHeight="1">
      <c r="A65" s="7" t="s">
        <v>64</v>
      </c>
      <c r="B65" s="37">
        <f>B66+B67</f>
        <v>2141.5009999999997</v>
      </c>
      <c r="C65" s="21" t="s">
        <v>293</v>
      </c>
    </row>
    <row r="66" spans="1:3" ht="21.75" customHeight="1">
      <c r="A66" s="12" t="s">
        <v>24</v>
      </c>
      <c r="B66" s="37">
        <v>1588.071</v>
      </c>
      <c r="C66" s="21" t="s">
        <v>293</v>
      </c>
    </row>
    <row r="67" spans="1:3" ht="21" customHeight="1">
      <c r="A67" s="12" t="s">
        <v>25</v>
      </c>
      <c r="B67" s="37">
        <v>553.43</v>
      </c>
      <c r="C67" s="21" t="s">
        <v>293</v>
      </c>
    </row>
    <row r="68" spans="1:3" ht="45.75" customHeight="1">
      <c r="A68" s="7" t="s">
        <v>66</v>
      </c>
      <c r="B68" s="22">
        <v>0.09632835488310448</v>
      </c>
      <c r="C68" s="3" t="s">
        <v>65</v>
      </c>
    </row>
    <row r="69" spans="1:3" ht="25.5">
      <c r="A69" s="7" t="s">
        <v>279</v>
      </c>
      <c r="B69" s="22">
        <v>0.11742889572599419</v>
      </c>
      <c r="C69" s="3" t="s">
        <v>65</v>
      </c>
    </row>
    <row r="70" spans="1:3" ht="25.5">
      <c r="A70" s="7" t="s">
        <v>287</v>
      </c>
      <c r="B70" s="10">
        <v>771.41</v>
      </c>
      <c r="C70" s="4" t="s">
        <v>58</v>
      </c>
    </row>
    <row r="71" spans="1:3" ht="30.75" customHeight="1">
      <c r="A71" s="7" t="s">
        <v>288</v>
      </c>
      <c r="B71" s="10">
        <v>263</v>
      </c>
      <c r="C71" s="4" t="s">
        <v>58</v>
      </c>
    </row>
    <row r="72" spans="1:3" ht="30.75" customHeight="1">
      <c r="A72" s="7" t="s">
        <v>289</v>
      </c>
      <c r="B72" s="10">
        <v>65.63</v>
      </c>
      <c r="C72" s="4" t="s">
        <v>58</v>
      </c>
    </row>
    <row r="73" spans="1:3" ht="63.75">
      <c r="A73" s="7" t="s">
        <v>290</v>
      </c>
      <c r="B73" s="14" t="s">
        <v>67</v>
      </c>
      <c r="C73" s="3" t="s">
        <v>65</v>
      </c>
    </row>
    <row r="74" spans="1:3" ht="63.75">
      <c r="A74" s="7" t="s">
        <v>291</v>
      </c>
      <c r="B74" s="35" t="s">
        <v>68</v>
      </c>
      <c r="C74" s="3" t="s">
        <v>65</v>
      </c>
    </row>
    <row r="75" spans="1:3" ht="64.5" thickBot="1">
      <c r="A75" s="18" t="s">
        <v>292</v>
      </c>
      <c r="B75" s="36" t="s">
        <v>69</v>
      </c>
      <c r="C75" s="3" t="s">
        <v>65</v>
      </c>
    </row>
    <row r="76" spans="1:2" ht="30" customHeight="1">
      <c r="A76" s="107"/>
      <c r="B76" s="107"/>
    </row>
    <row r="77" spans="1:2" ht="33" customHeight="1">
      <c r="A77" s="108" t="s">
        <v>26</v>
      </c>
      <c r="B77" s="109"/>
    </row>
    <row r="78" spans="1:2" ht="27.75" customHeight="1">
      <c r="A78" s="107"/>
      <c r="B78" s="107"/>
    </row>
    <row r="79" spans="1:2" ht="20.25" customHeight="1">
      <c r="A79" s="107"/>
      <c r="B79" s="107"/>
    </row>
    <row r="83" ht="14.25" customHeight="1"/>
  </sheetData>
  <sheetProtection/>
  <mergeCells count="5">
    <mergeCell ref="A79:B79"/>
    <mergeCell ref="A76:B76"/>
    <mergeCell ref="A77:B77"/>
    <mergeCell ref="A78:B78"/>
    <mergeCell ref="A1:B1"/>
  </mergeCells>
  <printOptions/>
  <pageMargins left="0.7480314960629921" right="0.5511811023622047" top="0.3937007874015748" bottom="0.3937007874015748" header="0.5118110236220472" footer="0.5118110236220472"/>
  <pageSetup fitToHeight="2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view="pageBreakPreview" zoomScale="60" zoomScalePageLayoutView="0" workbookViewId="0" topLeftCell="A1">
      <selection activeCell="G5" sqref="G5"/>
    </sheetView>
  </sheetViews>
  <sheetFormatPr defaultColWidth="9.00390625" defaultRowHeight="12.75"/>
  <cols>
    <col min="1" max="1" width="7.875" style="0" customWidth="1"/>
    <col min="2" max="2" width="41.00390625" style="0" customWidth="1"/>
    <col min="3" max="3" width="22.75390625" style="0" customWidth="1"/>
  </cols>
  <sheetData>
    <row r="1" ht="12.75">
      <c r="E1" s="38" t="s">
        <v>70</v>
      </c>
    </row>
    <row r="2" ht="12.75">
      <c r="E2" s="38"/>
    </row>
    <row r="4" spans="1:5" ht="12.75">
      <c r="A4" s="111" t="s">
        <v>71</v>
      </c>
      <c r="B4" s="111"/>
      <c r="C4" s="111"/>
      <c r="D4" s="111"/>
      <c r="E4" s="111"/>
    </row>
    <row r="5" spans="1:5" ht="72.75" customHeight="1">
      <c r="A5" s="111"/>
      <c r="B5" s="111"/>
      <c r="C5" s="111"/>
      <c r="D5" s="111"/>
      <c r="E5" s="111"/>
    </row>
    <row r="7" ht="13.5" thickBot="1">
      <c r="B7" t="s">
        <v>278</v>
      </c>
    </row>
    <row r="8" spans="1:5" ht="41.25" customHeight="1">
      <c r="A8" s="112" t="s">
        <v>72</v>
      </c>
      <c r="B8" s="115" t="s">
        <v>73</v>
      </c>
      <c r="C8" s="118" t="s">
        <v>74</v>
      </c>
      <c r="D8" s="121" t="s">
        <v>75</v>
      </c>
      <c r="E8" s="122"/>
    </row>
    <row r="9" spans="1:5" ht="15.75" customHeight="1">
      <c r="A9" s="113"/>
      <c r="B9" s="116"/>
      <c r="C9" s="119"/>
      <c r="D9" s="123" t="s">
        <v>76</v>
      </c>
      <c r="E9" s="124" t="s">
        <v>77</v>
      </c>
    </row>
    <row r="10" spans="1:5" ht="3.75" customHeight="1">
      <c r="A10" s="113"/>
      <c r="B10" s="116"/>
      <c r="C10" s="119"/>
      <c r="D10" s="123"/>
      <c r="E10" s="124"/>
    </row>
    <row r="11" spans="1:5" ht="47.25" customHeight="1" thickBot="1">
      <c r="A11" s="114"/>
      <c r="B11" s="117"/>
      <c r="C11" s="120"/>
      <c r="D11" s="125" t="s">
        <v>78</v>
      </c>
      <c r="E11" s="126"/>
    </row>
    <row r="12" spans="1:5" ht="21" customHeight="1">
      <c r="A12" s="127" t="s">
        <v>79</v>
      </c>
      <c r="B12" s="128"/>
      <c r="C12" s="128"/>
      <c r="D12" s="128"/>
      <c r="E12" s="129"/>
    </row>
    <row r="13" spans="1:5" ht="30">
      <c r="A13" s="39">
        <v>1</v>
      </c>
      <c r="B13" s="40" t="s">
        <v>80</v>
      </c>
      <c r="C13" s="41" t="s">
        <v>81</v>
      </c>
      <c r="D13" s="42">
        <v>22.5</v>
      </c>
      <c r="E13" s="43"/>
    </row>
    <row r="14" spans="1:5" ht="30">
      <c r="A14" s="39">
        <v>2</v>
      </c>
      <c r="B14" s="40" t="s">
        <v>82</v>
      </c>
      <c r="C14" s="41" t="s">
        <v>81</v>
      </c>
      <c r="D14" s="42">
        <v>23.3</v>
      </c>
      <c r="E14" s="43"/>
    </row>
    <row r="15" spans="1:5" ht="30">
      <c r="A15" s="39">
        <v>3</v>
      </c>
      <c r="B15" s="40" t="s">
        <v>83</v>
      </c>
      <c r="C15" s="41" t="s">
        <v>81</v>
      </c>
      <c r="D15" s="42">
        <v>17.08</v>
      </c>
      <c r="E15" s="43"/>
    </row>
    <row r="16" spans="1:5" ht="30">
      <c r="A16" s="39">
        <v>4</v>
      </c>
      <c r="B16" s="40" t="s">
        <v>84</v>
      </c>
      <c r="C16" s="41" t="s">
        <v>81</v>
      </c>
      <c r="D16" s="42">
        <v>10.8</v>
      </c>
      <c r="E16" s="43"/>
    </row>
    <row r="17" spans="1:5" ht="30">
      <c r="A17" s="39">
        <v>5</v>
      </c>
      <c r="B17" s="40" t="s">
        <v>85</v>
      </c>
      <c r="C17" s="41" t="s">
        <v>81</v>
      </c>
      <c r="D17" s="42">
        <v>18.21</v>
      </c>
      <c r="E17" s="44"/>
    </row>
    <row r="18" spans="1:5" ht="45">
      <c r="A18" s="39">
        <v>6</v>
      </c>
      <c r="B18" s="40" t="s">
        <v>86</v>
      </c>
      <c r="C18" s="41" t="s">
        <v>87</v>
      </c>
      <c r="D18" s="45">
        <v>5.53</v>
      </c>
      <c r="E18" s="46"/>
    </row>
    <row r="19" spans="1:5" ht="45">
      <c r="A19" s="39">
        <v>7</v>
      </c>
      <c r="B19" s="40" t="s">
        <v>88</v>
      </c>
      <c r="C19" s="41" t="s">
        <v>89</v>
      </c>
      <c r="D19" s="45">
        <v>2.99</v>
      </c>
      <c r="E19" s="46"/>
    </row>
    <row r="20" spans="1:5" ht="30">
      <c r="A20" s="39">
        <v>8</v>
      </c>
      <c r="B20" s="40" t="s">
        <v>90</v>
      </c>
      <c r="C20" s="41" t="s">
        <v>89</v>
      </c>
      <c r="D20" s="45">
        <v>2.275</v>
      </c>
      <c r="E20" s="43"/>
    </row>
    <row r="21" spans="1:5" ht="30">
      <c r="A21" s="39">
        <v>9</v>
      </c>
      <c r="B21" s="40" t="s">
        <v>91</v>
      </c>
      <c r="C21" s="41" t="s">
        <v>89</v>
      </c>
      <c r="D21" s="47">
        <v>2.75</v>
      </c>
      <c r="E21" s="48"/>
    </row>
    <row r="22" spans="1:5" ht="30">
      <c r="A22" s="39">
        <v>10</v>
      </c>
      <c r="B22" s="40" t="s">
        <v>92</v>
      </c>
      <c r="C22" s="41" t="s">
        <v>89</v>
      </c>
      <c r="D22" s="45">
        <v>2.6799999999999997</v>
      </c>
      <c r="E22" s="43"/>
    </row>
    <row r="23" spans="1:5" ht="30">
      <c r="A23" s="39">
        <v>11</v>
      </c>
      <c r="B23" s="40" t="s">
        <v>93</v>
      </c>
      <c r="C23" s="41" t="s">
        <v>89</v>
      </c>
      <c r="D23" s="45">
        <v>2.33</v>
      </c>
      <c r="E23" s="43"/>
    </row>
    <row r="24" spans="1:5" ht="30">
      <c r="A24" s="39">
        <v>12</v>
      </c>
      <c r="B24" s="40" t="s">
        <v>94</v>
      </c>
      <c r="C24" s="41" t="s">
        <v>89</v>
      </c>
      <c r="D24" s="45">
        <v>0.29600000000000004</v>
      </c>
      <c r="E24" s="43"/>
    </row>
    <row r="25" spans="1:5" ht="30">
      <c r="A25" s="39">
        <v>13</v>
      </c>
      <c r="B25" s="40" t="s">
        <v>95</v>
      </c>
      <c r="C25" s="41" t="s">
        <v>89</v>
      </c>
      <c r="D25" s="45">
        <v>4.472</v>
      </c>
      <c r="E25" s="43"/>
    </row>
    <row r="26" spans="1:5" ht="30">
      <c r="A26" s="39">
        <v>14</v>
      </c>
      <c r="B26" s="49" t="s">
        <v>96</v>
      </c>
      <c r="C26" s="41" t="s">
        <v>89</v>
      </c>
      <c r="D26" s="45">
        <v>2.517</v>
      </c>
      <c r="E26" s="50"/>
    </row>
    <row r="27" spans="1:5" ht="30">
      <c r="A27" s="39">
        <v>15</v>
      </c>
      <c r="B27" s="40" t="s">
        <v>97</v>
      </c>
      <c r="C27" s="51" t="s">
        <v>98</v>
      </c>
      <c r="D27" s="45">
        <v>0.71</v>
      </c>
      <c r="E27" s="43"/>
    </row>
    <row r="28" spans="1:5" ht="30">
      <c r="A28" s="39">
        <v>16</v>
      </c>
      <c r="B28" s="40" t="s">
        <v>99</v>
      </c>
      <c r="C28" s="41" t="s">
        <v>89</v>
      </c>
      <c r="D28" s="45">
        <v>2.08</v>
      </c>
      <c r="E28" s="43"/>
    </row>
    <row r="29" spans="1:5" ht="30">
      <c r="A29" s="39">
        <v>17</v>
      </c>
      <c r="B29" s="40" t="s">
        <v>100</v>
      </c>
      <c r="C29" s="51" t="s">
        <v>98</v>
      </c>
      <c r="D29" s="45">
        <v>0.034</v>
      </c>
      <c r="E29" s="43"/>
    </row>
    <row r="30" spans="1:5" ht="30">
      <c r="A30" s="39">
        <v>18</v>
      </c>
      <c r="B30" s="40" t="s">
        <v>101</v>
      </c>
      <c r="C30" s="51" t="s">
        <v>102</v>
      </c>
      <c r="D30" s="45">
        <v>0.6</v>
      </c>
      <c r="E30" s="52"/>
    </row>
    <row r="31" spans="1:5" ht="30">
      <c r="A31" s="39">
        <v>19</v>
      </c>
      <c r="B31" s="40" t="s">
        <v>103</v>
      </c>
      <c r="C31" s="41" t="s">
        <v>89</v>
      </c>
      <c r="D31" s="45">
        <v>4.4799999999999995</v>
      </c>
      <c r="E31" s="43"/>
    </row>
    <row r="32" spans="1:5" ht="45">
      <c r="A32" s="39">
        <v>20</v>
      </c>
      <c r="B32" s="40" t="s">
        <v>104</v>
      </c>
      <c r="C32" s="41" t="s">
        <v>89</v>
      </c>
      <c r="D32" s="45">
        <v>1.279</v>
      </c>
      <c r="E32" s="43"/>
    </row>
    <row r="33" spans="1:5" ht="30">
      <c r="A33" s="39">
        <v>21</v>
      </c>
      <c r="B33" s="40" t="s">
        <v>105</v>
      </c>
      <c r="C33" s="41" t="s">
        <v>106</v>
      </c>
      <c r="D33" s="45">
        <v>0.78</v>
      </c>
      <c r="E33" s="43"/>
    </row>
    <row r="34" spans="1:5" ht="45">
      <c r="A34" s="39">
        <v>22</v>
      </c>
      <c r="B34" s="40" t="s">
        <v>107</v>
      </c>
      <c r="C34" s="41" t="s">
        <v>89</v>
      </c>
      <c r="D34" s="45">
        <v>0.76</v>
      </c>
      <c r="E34" s="43"/>
    </row>
    <row r="35" spans="1:5" ht="30">
      <c r="A35" s="39">
        <v>23</v>
      </c>
      <c r="B35" s="40" t="s">
        <v>108</v>
      </c>
      <c r="C35" s="51" t="s">
        <v>98</v>
      </c>
      <c r="D35" s="45">
        <v>1.07</v>
      </c>
      <c r="E35" s="43"/>
    </row>
    <row r="36" spans="1:5" ht="30">
      <c r="A36" s="39">
        <v>24</v>
      </c>
      <c r="B36" s="40" t="s">
        <v>109</v>
      </c>
      <c r="C36" s="51" t="s">
        <v>102</v>
      </c>
      <c r="D36" s="45">
        <v>0.277</v>
      </c>
      <c r="E36" s="43"/>
    </row>
    <row r="37" spans="1:5" ht="45">
      <c r="A37" s="39">
        <v>25</v>
      </c>
      <c r="B37" s="40" t="s">
        <v>110</v>
      </c>
      <c r="C37" s="41" t="s">
        <v>81</v>
      </c>
      <c r="D37" s="45">
        <v>2.6000000000000005</v>
      </c>
      <c r="E37" s="53"/>
    </row>
    <row r="38" spans="1:5" ht="45">
      <c r="A38" s="39">
        <v>26</v>
      </c>
      <c r="B38" s="40" t="s">
        <v>111</v>
      </c>
      <c r="C38" s="41" t="s">
        <v>89</v>
      </c>
      <c r="D38" s="45">
        <v>1.8</v>
      </c>
      <c r="E38" s="43"/>
    </row>
    <row r="39" spans="1:5" ht="45">
      <c r="A39" s="39">
        <v>27</v>
      </c>
      <c r="B39" s="40" t="s">
        <v>112</v>
      </c>
      <c r="C39" s="41" t="s">
        <v>106</v>
      </c>
      <c r="D39" s="45">
        <v>1.09</v>
      </c>
      <c r="E39" s="43"/>
    </row>
    <row r="40" spans="1:5" ht="30">
      <c r="A40" s="39">
        <v>28</v>
      </c>
      <c r="B40" s="40" t="s">
        <v>113</v>
      </c>
      <c r="C40" s="51" t="s">
        <v>98</v>
      </c>
      <c r="D40" s="54">
        <v>1.12</v>
      </c>
      <c r="E40" s="43"/>
    </row>
    <row r="41" spans="1:5" ht="30">
      <c r="A41" s="39">
        <v>29</v>
      </c>
      <c r="B41" s="40" t="s">
        <v>114</v>
      </c>
      <c r="C41" s="41" t="s">
        <v>106</v>
      </c>
      <c r="D41" s="54">
        <v>2.307</v>
      </c>
      <c r="E41" s="43"/>
    </row>
    <row r="42" spans="1:5" ht="45">
      <c r="A42" s="39">
        <v>30</v>
      </c>
      <c r="B42" s="40" t="s">
        <v>115</v>
      </c>
      <c r="C42" s="41" t="s">
        <v>89</v>
      </c>
      <c r="D42" s="55">
        <v>173.972</v>
      </c>
      <c r="E42" s="43"/>
    </row>
    <row r="43" spans="1:5" ht="30">
      <c r="A43" s="39">
        <v>31</v>
      </c>
      <c r="B43" s="40" t="s">
        <v>116</v>
      </c>
      <c r="C43" s="41" t="s">
        <v>89</v>
      </c>
      <c r="D43" s="55">
        <v>20.415</v>
      </c>
      <c r="E43" s="43"/>
    </row>
    <row r="44" spans="1:5" ht="30">
      <c r="A44" s="39">
        <v>32</v>
      </c>
      <c r="B44" s="49" t="s">
        <v>117</v>
      </c>
      <c r="C44" s="41" t="s">
        <v>89</v>
      </c>
      <c r="D44" s="55">
        <v>45.9</v>
      </c>
      <c r="E44" s="56"/>
    </row>
    <row r="45" spans="1:5" ht="45">
      <c r="A45" s="39">
        <v>33</v>
      </c>
      <c r="B45" s="49" t="s">
        <v>118</v>
      </c>
      <c r="C45" s="41" t="s">
        <v>89</v>
      </c>
      <c r="D45" s="55">
        <v>72.75999999999999</v>
      </c>
      <c r="E45" s="56"/>
    </row>
    <row r="46" spans="1:5" ht="25.5">
      <c r="A46" s="57">
        <v>34</v>
      </c>
      <c r="B46" s="58" t="s">
        <v>119</v>
      </c>
      <c r="C46" s="59" t="s">
        <v>120</v>
      </c>
      <c r="D46" s="60">
        <v>28.206</v>
      </c>
      <c r="E46" s="61">
        <v>3.134</v>
      </c>
    </row>
    <row r="47" spans="1:5" ht="25.5">
      <c r="A47" s="62">
        <v>35</v>
      </c>
      <c r="B47" s="58" t="s">
        <v>121</v>
      </c>
      <c r="C47" s="59" t="s">
        <v>120</v>
      </c>
      <c r="D47" s="60">
        <v>1.8576</v>
      </c>
      <c r="E47" s="61">
        <v>0.2064</v>
      </c>
    </row>
    <row r="48" spans="1:5" ht="25.5">
      <c r="A48" s="62">
        <v>36</v>
      </c>
      <c r="B48" s="58" t="s">
        <v>122</v>
      </c>
      <c r="C48" s="59" t="s">
        <v>120</v>
      </c>
      <c r="D48" s="60">
        <v>3.4056</v>
      </c>
      <c r="E48" s="61">
        <v>0.3784</v>
      </c>
    </row>
    <row r="49" spans="1:5" ht="25.5">
      <c r="A49" s="62">
        <v>37</v>
      </c>
      <c r="B49" s="58" t="s">
        <v>123</v>
      </c>
      <c r="C49" s="59" t="s">
        <v>124</v>
      </c>
      <c r="D49" s="60">
        <v>0.05</v>
      </c>
      <c r="E49" s="61"/>
    </row>
    <row r="50" spans="1:5" ht="15">
      <c r="A50" s="62">
        <v>38</v>
      </c>
      <c r="B50" s="58" t="s">
        <v>125</v>
      </c>
      <c r="C50" s="59" t="s">
        <v>124</v>
      </c>
      <c r="D50" s="60">
        <v>0.4</v>
      </c>
      <c r="E50" s="61"/>
    </row>
    <row r="51" spans="1:5" ht="15">
      <c r="A51" s="62">
        <v>39</v>
      </c>
      <c r="B51" s="58" t="s">
        <v>126</v>
      </c>
      <c r="C51" s="59" t="s">
        <v>124</v>
      </c>
      <c r="D51" s="63">
        <v>0.4</v>
      </c>
      <c r="E51" s="64"/>
    </row>
    <row r="52" spans="1:5" ht="15">
      <c r="A52" s="62">
        <v>40</v>
      </c>
      <c r="B52" s="65" t="s">
        <v>127</v>
      </c>
      <c r="C52" s="59" t="s">
        <v>124</v>
      </c>
      <c r="D52" s="66">
        <f>0.3*0.86</f>
        <v>0.258</v>
      </c>
      <c r="E52" s="67"/>
    </row>
    <row r="53" spans="1:5" ht="15">
      <c r="A53" s="62">
        <v>41</v>
      </c>
      <c r="B53" s="65" t="s">
        <v>128</v>
      </c>
      <c r="C53" s="59" t="s">
        <v>124</v>
      </c>
      <c r="D53" s="66">
        <f>0.3*0.86</f>
        <v>0.258</v>
      </c>
      <c r="E53" s="67"/>
    </row>
    <row r="54" spans="1:5" ht="15">
      <c r="A54" s="62">
        <v>42</v>
      </c>
      <c r="B54" s="65" t="s">
        <v>129</v>
      </c>
      <c r="C54" s="59" t="s">
        <v>124</v>
      </c>
      <c r="D54" s="66">
        <v>0.150328</v>
      </c>
      <c r="E54" s="67"/>
    </row>
    <row r="55" spans="1:5" ht="15">
      <c r="A55" s="62">
        <v>43</v>
      </c>
      <c r="B55" s="65" t="s">
        <v>130</v>
      </c>
      <c r="C55" s="59" t="s">
        <v>124</v>
      </c>
      <c r="D55" s="66">
        <v>0.083764</v>
      </c>
      <c r="E55" s="67"/>
    </row>
    <row r="56" spans="1:5" ht="15">
      <c r="A56" s="62">
        <v>44</v>
      </c>
      <c r="B56" s="58" t="s">
        <v>131</v>
      </c>
      <c r="C56" s="59" t="s">
        <v>120</v>
      </c>
      <c r="D56" s="60">
        <v>8.14</v>
      </c>
      <c r="E56" s="61">
        <v>1.35</v>
      </c>
    </row>
    <row r="57" spans="1:5" ht="15.75">
      <c r="A57" s="68"/>
      <c r="B57" s="69" t="s">
        <v>132</v>
      </c>
      <c r="C57" s="69"/>
      <c r="D57" s="70">
        <f>SUM(D13:D56)</f>
        <v>494.97329199999984</v>
      </c>
      <c r="E57" s="71">
        <f>SUM(E13:E56)</f>
        <v>5.0687999999999995</v>
      </c>
    </row>
    <row r="58" spans="1:5" ht="21.75" customHeight="1">
      <c r="A58" s="130" t="s">
        <v>133</v>
      </c>
      <c r="B58" s="131"/>
      <c r="C58" s="131"/>
      <c r="D58" s="131"/>
      <c r="E58" s="132"/>
    </row>
    <row r="59" spans="1:5" ht="15">
      <c r="A59" s="72">
        <v>1</v>
      </c>
      <c r="B59" s="73" t="s">
        <v>134</v>
      </c>
      <c r="C59" s="59" t="s">
        <v>124</v>
      </c>
      <c r="D59" s="74">
        <v>0.86</v>
      </c>
      <c r="E59" s="75"/>
    </row>
    <row r="60" spans="1:5" ht="15.75">
      <c r="A60" s="76"/>
      <c r="B60" s="69" t="s">
        <v>132</v>
      </c>
      <c r="C60" s="69"/>
      <c r="D60" s="74">
        <f>D59</f>
        <v>0.86</v>
      </c>
      <c r="E60" s="77"/>
    </row>
    <row r="61" spans="1:5" ht="30" customHeight="1">
      <c r="A61" s="130" t="s">
        <v>135</v>
      </c>
      <c r="B61" s="131"/>
      <c r="C61" s="131"/>
      <c r="D61" s="131"/>
      <c r="E61" s="132"/>
    </row>
    <row r="62" spans="1:5" ht="15">
      <c r="A62" s="78">
        <v>1</v>
      </c>
      <c r="B62" s="79" t="s">
        <v>136</v>
      </c>
      <c r="C62" s="59" t="s">
        <v>124</v>
      </c>
      <c r="D62" s="60">
        <v>2.18</v>
      </c>
      <c r="E62" s="64"/>
    </row>
    <row r="63" spans="1:5" ht="15">
      <c r="A63" s="78">
        <v>2</v>
      </c>
      <c r="B63" s="79" t="s">
        <v>137</v>
      </c>
      <c r="C63" s="59" t="s">
        <v>124</v>
      </c>
      <c r="D63" s="60">
        <v>0.86</v>
      </c>
      <c r="E63" s="64"/>
    </row>
    <row r="64" spans="1:5" ht="15">
      <c r="A64" s="78">
        <v>3</v>
      </c>
      <c r="B64" s="79" t="s">
        <v>138</v>
      </c>
      <c r="C64" s="59" t="s">
        <v>124</v>
      </c>
      <c r="D64" s="60">
        <v>0.86</v>
      </c>
      <c r="E64" s="64"/>
    </row>
    <row r="65" spans="1:5" ht="15">
      <c r="A65" s="78">
        <v>4</v>
      </c>
      <c r="B65" s="79" t="s">
        <v>139</v>
      </c>
      <c r="C65" s="59" t="s">
        <v>124</v>
      </c>
      <c r="D65" s="80">
        <v>1.3</v>
      </c>
      <c r="E65" s="81"/>
    </row>
    <row r="66" spans="1:5" ht="15.75">
      <c r="A66" s="76"/>
      <c r="B66" s="69" t="s">
        <v>132</v>
      </c>
      <c r="C66" s="69"/>
      <c r="D66" s="60">
        <f>D62+D63+D64+D65</f>
        <v>5.2</v>
      </c>
      <c r="E66" s="61"/>
    </row>
    <row r="67" spans="1:5" ht="40.5" customHeight="1">
      <c r="A67" s="130" t="s">
        <v>140</v>
      </c>
      <c r="B67" s="131"/>
      <c r="C67" s="131"/>
      <c r="D67" s="131"/>
      <c r="E67" s="132"/>
    </row>
    <row r="68" spans="1:5" ht="25.5">
      <c r="A68" s="68">
        <v>1</v>
      </c>
      <c r="B68" s="82" t="s">
        <v>141</v>
      </c>
      <c r="C68" s="83" t="s">
        <v>142</v>
      </c>
      <c r="D68" s="84">
        <v>0.165</v>
      </c>
      <c r="E68" s="85"/>
    </row>
    <row r="69" spans="1:5" ht="15">
      <c r="A69" s="78">
        <v>2</v>
      </c>
      <c r="B69" s="58" t="s">
        <v>143</v>
      </c>
      <c r="C69" s="59" t="s">
        <v>124</v>
      </c>
      <c r="D69" s="60">
        <v>0.86</v>
      </c>
      <c r="E69" s="64"/>
    </row>
    <row r="70" spans="1:5" ht="15.75">
      <c r="A70" s="76"/>
      <c r="B70" s="69" t="s">
        <v>132</v>
      </c>
      <c r="C70" s="69"/>
      <c r="D70" s="60">
        <f>D68+D69</f>
        <v>1.025</v>
      </c>
      <c r="E70" s="77"/>
    </row>
    <row r="71" spans="1:5" ht="18.75" thickBot="1">
      <c r="A71" s="86"/>
      <c r="B71" s="87" t="s">
        <v>144</v>
      </c>
      <c r="C71" s="87"/>
      <c r="D71" s="88">
        <f>D70+D60+D57+D66</f>
        <v>502.0582919999998</v>
      </c>
      <c r="E71" s="89">
        <f>E70+E60+E57+E66</f>
        <v>5.0687999999999995</v>
      </c>
    </row>
  </sheetData>
  <sheetProtection/>
  <mergeCells count="12">
    <mergeCell ref="A12:E12"/>
    <mergeCell ref="A58:E58"/>
    <mergeCell ref="A61:E61"/>
    <mergeCell ref="A67:E67"/>
    <mergeCell ref="A4:E5"/>
    <mergeCell ref="A8:A11"/>
    <mergeCell ref="B8:B11"/>
    <mergeCell ref="C8:C11"/>
    <mergeCell ref="D8:E8"/>
    <mergeCell ref="D9:D10"/>
    <mergeCell ref="E9:E10"/>
    <mergeCell ref="D11:E1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4"/>
  <sheetViews>
    <sheetView tabSelected="1" view="pageBreakPreview" zoomScale="60" zoomScalePageLayoutView="0" workbookViewId="0" topLeftCell="A43">
      <selection activeCell="F5" sqref="F5"/>
    </sheetView>
  </sheetViews>
  <sheetFormatPr defaultColWidth="9.00390625" defaultRowHeight="12.75"/>
  <cols>
    <col min="2" max="2" width="66.00390625" style="0" customWidth="1"/>
    <col min="4" max="4" width="13.375" style="0" customWidth="1"/>
  </cols>
  <sheetData>
    <row r="2" ht="12.75">
      <c r="D2" s="38" t="s">
        <v>145</v>
      </c>
    </row>
    <row r="3" ht="12.75">
      <c r="D3" s="38"/>
    </row>
    <row r="4" spans="1:4" ht="71.25" customHeight="1">
      <c r="A4" s="133" t="s">
        <v>146</v>
      </c>
      <c r="B4" s="133"/>
      <c r="C4" s="133"/>
      <c r="D4" s="133"/>
    </row>
    <row r="5" spans="1:4" ht="18.75" thickBot="1">
      <c r="A5" s="90"/>
      <c r="B5" s="106" t="s">
        <v>1</v>
      </c>
      <c r="C5" s="91"/>
      <c r="D5" s="91"/>
    </row>
    <row r="6" spans="1:4" ht="12.75">
      <c r="A6" s="134" t="s">
        <v>72</v>
      </c>
      <c r="B6" s="137" t="s">
        <v>147</v>
      </c>
      <c r="C6" s="140" t="s">
        <v>148</v>
      </c>
      <c r="D6" s="141" t="s">
        <v>277</v>
      </c>
    </row>
    <row r="7" spans="1:4" ht="12.75">
      <c r="A7" s="135"/>
      <c r="B7" s="138"/>
      <c r="C7" s="138"/>
      <c r="D7" s="142"/>
    </row>
    <row r="8" spans="1:4" ht="13.5" thickBot="1">
      <c r="A8" s="136"/>
      <c r="B8" s="139"/>
      <c r="C8" s="139"/>
      <c r="D8" s="143"/>
    </row>
    <row r="9" spans="1:4" ht="16.5" thickBot="1">
      <c r="A9" s="92" t="s">
        <v>79</v>
      </c>
      <c r="B9" s="93"/>
      <c r="C9" s="94"/>
      <c r="D9" s="95"/>
    </row>
    <row r="10" spans="1:4" ht="39" thickBot="1">
      <c r="A10" s="96" t="s">
        <v>149</v>
      </c>
      <c r="B10" s="97" t="s">
        <v>150</v>
      </c>
      <c r="C10" s="98" t="s">
        <v>151</v>
      </c>
      <c r="D10" s="99">
        <v>157.34873406964886</v>
      </c>
    </row>
    <row r="11" spans="1:4" ht="39" thickBot="1">
      <c r="A11" s="96" t="s">
        <v>152</v>
      </c>
      <c r="B11" s="100" t="s">
        <v>153</v>
      </c>
      <c r="C11" s="98" t="s">
        <v>151</v>
      </c>
      <c r="D11" s="99">
        <v>155.54365515426562</v>
      </c>
    </row>
    <row r="12" spans="1:4" ht="39" thickBot="1">
      <c r="A12" s="96" t="s">
        <v>154</v>
      </c>
      <c r="B12" s="100" t="s">
        <v>155</v>
      </c>
      <c r="C12" s="98" t="s">
        <v>151</v>
      </c>
      <c r="D12" s="99">
        <v>160.05580824501484</v>
      </c>
    </row>
    <row r="13" spans="1:4" ht="39" thickBot="1">
      <c r="A13" s="96" t="s">
        <v>156</v>
      </c>
      <c r="B13" s="100" t="s">
        <v>157</v>
      </c>
      <c r="C13" s="98" t="s">
        <v>151</v>
      </c>
      <c r="D13" s="99">
        <v>162.65372140932175</v>
      </c>
    </row>
    <row r="14" spans="1:4" ht="39" thickBot="1">
      <c r="A14" s="96" t="s">
        <v>158</v>
      </c>
      <c r="B14" s="100" t="s">
        <v>159</v>
      </c>
      <c r="C14" s="98" t="s">
        <v>151</v>
      </c>
      <c r="D14" s="99">
        <v>155.95076317775005</v>
      </c>
    </row>
    <row r="15" spans="1:4" ht="39" thickBot="1">
      <c r="A15" s="96" t="s">
        <v>160</v>
      </c>
      <c r="B15" s="100" t="s">
        <v>161</v>
      </c>
      <c r="C15" s="98" t="s">
        <v>151</v>
      </c>
      <c r="D15" s="99">
        <v>152.22192004944833</v>
      </c>
    </row>
    <row r="16" spans="1:4" ht="39" thickBot="1">
      <c r="A16" s="96" t="s">
        <v>162</v>
      </c>
      <c r="B16" s="100" t="s">
        <v>163</v>
      </c>
      <c r="C16" s="98" t="s">
        <v>151</v>
      </c>
      <c r="D16" s="99">
        <v>171.27859014810053</v>
      </c>
    </row>
    <row r="17" spans="1:4" ht="39" thickBot="1">
      <c r="A17" s="96" t="s">
        <v>164</v>
      </c>
      <c r="B17" s="100" t="s">
        <v>165</v>
      </c>
      <c r="C17" s="98" t="s">
        <v>151</v>
      </c>
      <c r="D17" s="99">
        <v>189.8708201776727</v>
      </c>
    </row>
    <row r="18" spans="1:4" ht="39" thickBot="1">
      <c r="A18" s="96" t="s">
        <v>166</v>
      </c>
      <c r="B18" s="100" t="s">
        <v>167</v>
      </c>
      <c r="C18" s="98" t="s">
        <v>151</v>
      </c>
      <c r="D18" s="99">
        <v>167.1827471735211</v>
      </c>
    </row>
    <row r="19" spans="1:4" ht="39" thickBot="1">
      <c r="A19" s="96" t="s">
        <v>168</v>
      </c>
      <c r="B19" s="100" t="s">
        <v>169</v>
      </c>
      <c r="C19" s="98" t="s">
        <v>151</v>
      </c>
      <c r="D19" s="99">
        <v>262.61302664901575</v>
      </c>
    </row>
    <row r="20" spans="1:4" ht="39" thickBot="1">
      <c r="A20" s="96" t="s">
        <v>170</v>
      </c>
      <c r="B20" s="100" t="s">
        <v>171</v>
      </c>
      <c r="C20" s="98" t="s">
        <v>151</v>
      </c>
      <c r="D20" s="99">
        <v>151.46604295358964</v>
      </c>
    </row>
    <row r="21" spans="1:4" ht="39" thickBot="1">
      <c r="A21" s="96" t="s">
        <v>172</v>
      </c>
      <c r="B21" s="100" t="s">
        <v>173</v>
      </c>
      <c r="C21" s="98" t="s">
        <v>151</v>
      </c>
      <c r="D21" s="99">
        <v>147.75366286374398</v>
      </c>
    </row>
    <row r="22" spans="1:4" ht="39" thickBot="1">
      <c r="A22" s="96" t="s">
        <v>174</v>
      </c>
      <c r="B22" s="100" t="s">
        <v>175</v>
      </c>
      <c r="C22" s="98" t="s">
        <v>151</v>
      </c>
      <c r="D22" s="99">
        <v>304.7344558171011</v>
      </c>
    </row>
    <row r="23" spans="1:4" ht="39" thickBot="1">
      <c r="A23" s="96" t="s">
        <v>176</v>
      </c>
      <c r="B23" s="100" t="s">
        <v>177</v>
      </c>
      <c r="C23" s="98" t="s">
        <v>151</v>
      </c>
      <c r="D23" s="99">
        <v>171.42990264644453</v>
      </c>
    </row>
    <row r="24" spans="1:4" ht="26.25" thickBot="1">
      <c r="A24" s="96" t="s">
        <v>178</v>
      </c>
      <c r="B24" s="100" t="s">
        <v>179</v>
      </c>
      <c r="C24" s="98" t="s">
        <v>151</v>
      </c>
      <c r="D24" s="99">
        <v>175.37956002246364</v>
      </c>
    </row>
    <row r="25" spans="1:4" ht="39" thickBot="1">
      <c r="A25" s="96" t="s">
        <v>180</v>
      </c>
      <c r="B25" s="100" t="s">
        <v>181</v>
      </c>
      <c r="C25" s="98" t="s">
        <v>151</v>
      </c>
      <c r="D25" s="99">
        <v>163.30872282246233</v>
      </c>
    </row>
    <row r="26" spans="1:4" ht="39" thickBot="1">
      <c r="A26" s="96" t="s">
        <v>182</v>
      </c>
      <c r="B26" s="100" t="s">
        <v>183</v>
      </c>
      <c r="C26" s="98" t="s">
        <v>151</v>
      </c>
      <c r="D26" s="99">
        <v>170.68545164845912</v>
      </c>
    </row>
    <row r="27" spans="1:4" ht="39" thickBot="1">
      <c r="A27" s="96" t="s">
        <v>184</v>
      </c>
      <c r="B27" s="100" t="s">
        <v>185</v>
      </c>
      <c r="C27" s="98" t="s">
        <v>151</v>
      </c>
      <c r="D27" s="99">
        <v>154.5176874084413</v>
      </c>
    </row>
    <row r="28" spans="1:4" ht="39" thickBot="1">
      <c r="A28" s="96" t="s">
        <v>186</v>
      </c>
      <c r="B28" s="100" t="s">
        <v>187</v>
      </c>
      <c r="C28" s="98" t="s">
        <v>151</v>
      </c>
      <c r="D28" s="99">
        <v>161.75714684088916</v>
      </c>
    </row>
    <row r="29" spans="1:4" ht="26.25" thickBot="1">
      <c r="A29" s="96" t="s">
        <v>188</v>
      </c>
      <c r="B29" s="100" t="s">
        <v>189</v>
      </c>
      <c r="C29" s="98" t="s">
        <v>151</v>
      </c>
      <c r="D29" s="99">
        <v>161.02747250176697</v>
      </c>
    </row>
    <row r="30" spans="1:4" ht="39" thickBot="1">
      <c r="A30" s="96" t="s">
        <v>190</v>
      </c>
      <c r="B30" s="100" t="s">
        <v>191</v>
      </c>
      <c r="C30" s="98" t="s">
        <v>151</v>
      </c>
      <c r="D30" s="99">
        <v>315.66281675012476</v>
      </c>
    </row>
    <row r="31" spans="1:4" ht="39" thickBot="1">
      <c r="A31" s="96" t="s">
        <v>192</v>
      </c>
      <c r="B31" s="100" t="s">
        <v>193</v>
      </c>
      <c r="C31" s="98" t="s">
        <v>151</v>
      </c>
      <c r="D31" s="99">
        <v>156.29207303133043</v>
      </c>
    </row>
    <row r="32" spans="1:4" ht="39" thickBot="1">
      <c r="A32" s="96" t="s">
        <v>194</v>
      </c>
      <c r="B32" s="100" t="s">
        <v>195</v>
      </c>
      <c r="C32" s="98" t="s">
        <v>151</v>
      </c>
      <c r="D32" s="99">
        <v>190.73978980077493</v>
      </c>
    </row>
    <row r="33" spans="1:4" ht="39" thickBot="1">
      <c r="A33" s="96" t="s">
        <v>196</v>
      </c>
      <c r="B33" s="100" t="s">
        <v>197</v>
      </c>
      <c r="C33" s="98" t="s">
        <v>151</v>
      </c>
      <c r="D33" s="99">
        <v>171.8298152208254</v>
      </c>
    </row>
    <row r="34" spans="1:4" ht="39" thickBot="1">
      <c r="A34" s="96" t="s">
        <v>198</v>
      </c>
      <c r="B34" s="100" t="s">
        <v>199</v>
      </c>
      <c r="C34" s="98" t="s">
        <v>151</v>
      </c>
      <c r="D34" s="99">
        <v>153.18922398777818</v>
      </c>
    </row>
    <row r="35" spans="1:4" ht="39" thickBot="1">
      <c r="A35" s="96" t="s">
        <v>200</v>
      </c>
      <c r="B35" s="100" t="s">
        <v>201</v>
      </c>
      <c r="C35" s="98" t="s">
        <v>151</v>
      </c>
      <c r="D35" s="99">
        <v>150.22343275868639</v>
      </c>
    </row>
    <row r="36" spans="1:4" ht="39" thickBot="1">
      <c r="A36" s="96" t="s">
        <v>202</v>
      </c>
      <c r="B36" s="100" t="s">
        <v>203</v>
      </c>
      <c r="C36" s="98" t="s">
        <v>151</v>
      </c>
      <c r="D36" s="99">
        <v>155.53607489962104</v>
      </c>
    </row>
    <row r="37" spans="1:4" ht="39" thickBot="1">
      <c r="A37" s="96" t="s">
        <v>204</v>
      </c>
      <c r="B37" s="100" t="s">
        <v>205</v>
      </c>
      <c r="C37" s="98" t="s">
        <v>151</v>
      </c>
      <c r="D37" s="99">
        <v>166.38523910824733</v>
      </c>
    </row>
    <row r="38" spans="1:4" ht="39" thickBot="1">
      <c r="A38" s="96" t="s">
        <v>206</v>
      </c>
      <c r="B38" s="100" t="s">
        <v>207</v>
      </c>
      <c r="C38" s="98" t="s">
        <v>151</v>
      </c>
      <c r="D38" s="99">
        <v>154.75725169852075</v>
      </c>
    </row>
    <row r="39" spans="1:4" ht="39" thickBot="1">
      <c r="A39" s="96" t="s">
        <v>208</v>
      </c>
      <c r="B39" s="101" t="s">
        <v>209</v>
      </c>
      <c r="C39" s="98" t="s">
        <v>151</v>
      </c>
      <c r="D39" s="99"/>
    </row>
    <row r="40" spans="1:4" ht="13.5" thickBot="1">
      <c r="A40" s="96" t="s">
        <v>210</v>
      </c>
      <c r="B40" s="101" t="s">
        <v>211</v>
      </c>
      <c r="C40" s="98" t="s">
        <v>151</v>
      </c>
      <c r="D40" s="99">
        <v>134.15771260645317</v>
      </c>
    </row>
    <row r="41" spans="1:4" ht="13.5" thickBot="1">
      <c r="A41" s="96" t="s">
        <v>210</v>
      </c>
      <c r="B41" s="101" t="s">
        <v>212</v>
      </c>
      <c r="C41" s="98" t="s">
        <v>151</v>
      </c>
      <c r="D41" s="99">
        <v>105.96265721865102</v>
      </c>
    </row>
    <row r="42" spans="1:4" ht="26.25" thickBot="1">
      <c r="A42" s="96" t="s">
        <v>210</v>
      </c>
      <c r="B42" s="101" t="s">
        <v>213</v>
      </c>
      <c r="C42" s="98" t="s">
        <v>151</v>
      </c>
      <c r="D42" s="99">
        <v>123.94291218646495</v>
      </c>
    </row>
    <row r="43" spans="1:4" ht="39" thickBot="1">
      <c r="A43" s="96" t="s">
        <v>214</v>
      </c>
      <c r="B43" s="101" t="s">
        <v>215</v>
      </c>
      <c r="C43" s="98" t="s">
        <v>151</v>
      </c>
      <c r="D43" s="99">
        <v>167.27653373069282</v>
      </c>
    </row>
    <row r="44" spans="1:4" ht="39" thickBot="1">
      <c r="A44" s="96" t="s">
        <v>216</v>
      </c>
      <c r="B44" s="101" t="s">
        <v>217</v>
      </c>
      <c r="C44" s="98" t="s">
        <v>151</v>
      </c>
      <c r="D44" s="99">
        <v>185.4417511312809</v>
      </c>
    </row>
    <row r="45" spans="1:4" ht="39" thickBot="1">
      <c r="A45" s="96" t="s">
        <v>218</v>
      </c>
      <c r="B45" s="101" t="s">
        <v>219</v>
      </c>
      <c r="C45" s="98" t="s">
        <v>151</v>
      </c>
      <c r="D45" s="99">
        <v>178.1081439202589</v>
      </c>
    </row>
    <row r="46" spans="1:4" ht="39" thickBot="1">
      <c r="A46" s="96" t="s">
        <v>220</v>
      </c>
      <c r="B46" s="101" t="s">
        <v>221</v>
      </c>
      <c r="C46" s="98" t="s">
        <v>151</v>
      </c>
      <c r="D46" s="99">
        <v>195.58606028622555</v>
      </c>
    </row>
    <row r="47" spans="1:4" ht="39" thickBot="1">
      <c r="A47" s="96" t="s">
        <v>222</v>
      </c>
      <c r="B47" s="101" t="s">
        <v>223</v>
      </c>
      <c r="C47" s="98" t="s">
        <v>151</v>
      </c>
      <c r="D47" s="99">
        <v>161.65075761297078</v>
      </c>
    </row>
    <row r="48" spans="1:4" ht="39" thickBot="1">
      <c r="A48" s="96" t="s">
        <v>224</v>
      </c>
      <c r="B48" s="100" t="s">
        <v>225</v>
      </c>
      <c r="C48" s="98" t="s">
        <v>151</v>
      </c>
      <c r="D48" s="99">
        <v>162.5151134346616</v>
      </c>
    </row>
    <row r="49" spans="1:4" ht="39" thickBot="1">
      <c r="A49" s="96" t="s">
        <v>226</v>
      </c>
      <c r="B49" s="100" t="s">
        <v>227</v>
      </c>
      <c r="C49" s="98" t="s">
        <v>151</v>
      </c>
      <c r="D49" s="99">
        <v>161.60332245934345</v>
      </c>
    </row>
    <row r="50" spans="1:4" ht="26.25" thickBot="1">
      <c r="A50" s="96" t="s">
        <v>226</v>
      </c>
      <c r="B50" s="102" t="s">
        <v>228</v>
      </c>
      <c r="C50" s="98" t="s">
        <v>151</v>
      </c>
      <c r="D50" s="99">
        <v>163.73825207755434</v>
      </c>
    </row>
    <row r="51" spans="1:4" ht="26.25" thickBot="1">
      <c r="A51" s="96" t="s">
        <v>229</v>
      </c>
      <c r="B51" s="100" t="s">
        <v>230</v>
      </c>
      <c r="C51" s="98" t="s">
        <v>151</v>
      </c>
      <c r="D51" s="99">
        <v>165.56833043366197</v>
      </c>
    </row>
    <row r="52" spans="1:4" ht="26.25" thickBot="1">
      <c r="A52" s="96" t="s">
        <v>231</v>
      </c>
      <c r="B52" s="100" t="s">
        <v>232</v>
      </c>
      <c r="C52" s="98" t="s">
        <v>151</v>
      </c>
      <c r="D52" s="99">
        <v>160.63608756192772</v>
      </c>
    </row>
    <row r="53" spans="1:4" ht="26.25" thickBot="1">
      <c r="A53" s="96" t="s">
        <v>233</v>
      </c>
      <c r="B53" s="100" t="s">
        <v>234</v>
      </c>
      <c r="C53" s="98" t="s">
        <v>151</v>
      </c>
      <c r="D53" s="99">
        <v>161.698136611068</v>
      </c>
    </row>
    <row r="54" spans="1:4" ht="39" thickBot="1">
      <c r="A54" s="96" t="s">
        <v>235</v>
      </c>
      <c r="B54" s="100" t="s">
        <v>236</v>
      </c>
      <c r="C54" s="98" t="s">
        <v>151</v>
      </c>
      <c r="D54" s="99">
        <v>162.51293619628487</v>
      </c>
    </row>
    <row r="55" spans="1:4" ht="39" thickBot="1">
      <c r="A55" s="96" t="s">
        <v>237</v>
      </c>
      <c r="B55" s="100" t="s">
        <v>238</v>
      </c>
      <c r="C55" s="98" t="s">
        <v>151</v>
      </c>
      <c r="D55" s="99">
        <v>163.83634598998978</v>
      </c>
    </row>
    <row r="56" spans="1:4" ht="39" thickBot="1">
      <c r="A56" s="96" t="s">
        <v>239</v>
      </c>
      <c r="B56" s="100" t="s">
        <v>240</v>
      </c>
      <c r="C56" s="98" t="s">
        <v>151</v>
      </c>
      <c r="D56" s="99">
        <v>165.61762006729884</v>
      </c>
    </row>
    <row r="57" spans="1:4" ht="39" thickBot="1">
      <c r="A57" s="96" t="s">
        <v>241</v>
      </c>
      <c r="B57" s="100" t="s">
        <v>242</v>
      </c>
      <c r="C57" s="98" t="s">
        <v>151</v>
      </c>
      <c r="D57" s="99">
        <v>167.32544807505664</v>
      </c>
    </row>
    <row r="58" spans="1:4" ht="26.25" thickBot="1">
      <c r="A58" s="96" t="s">
        <v>243</v>
      </c>
      <c r="B58" s="100" t="s">
        <v>244</v>
      </c>
      <c r="C58" s="98" t="s">
        <v>151</v>
      </c>
      <c r="D58" s="99">
        <v>171.1278357765774</v>
      </c>
    </row>
    <row r="59" spans="1:4" ht="13.5" thickBot="1">
      <c r="A59" s="96" t="s">
        <v>245</v>
      </c>
      <c r="B59" s="100" t="s">
        <v>246</v>
      </c>
      <c r="C59" s="98" t="s">
        <v>151</v>
      </c>
      <c r="D59" s="99">
        <v>160.38284643544827</v>
      </c>
    </row>
    <row r="60" spans="1:4" ht="15.75" thickBot="1">
      <c r="A60" s="103" t="s">
        <v>247</v>
      </c>
      <c r="B60" s="104" t="s">
        <v>248</v>
      </c>
      <c r="C60" s="98" t="s">
        <v>151</v>
      </c>
      <c r="D60" s="99">
        <v>167.0408756331059</v>
      </c>
    </row>
    <row r="61" spans="1:4" ht="26.25" thickBot="1">
      <c r="A61" s="96" t="s">
        <v>249</v>
      </c>
      <c r="B61" s="100" t="s">
        <v>250</v>
      </c>
      <c r="C61" s="98" t="s">
        <v>151</v>
      </c>
      <c r="D61" s="99">
        <v>234.32059408011713</v>
      </c>
    </row>
    <row r="62" spans="1:4" ht="15.75" thickBot="1">
      <c r="A62" s="103" t="s">
        <v>251</v>
      </c>
      <c r="B62" s="104" t="s">
        <v>252</v>
      </c>
      <c r="C62" s="98" t="s">
        <v>151</v>
      </c>
      <c r="D62" s="99">
        <v>234.32059408011713</v>
      </c>
    </row>
    <row r="63" spans="1:4" ht="26.25" thickBot="1">
      <c r="A63" s="96" t="s">
        <v>253</v>
      </c>
      <c r="B63" s="100" t="s">
        <v>254</v>
      </c>
      <c r="C63" s="98" t="s">
        <v>151</v>
      </c>
      <c r="D63" s="99">
        <v>220.99247632228798</v>
      </c>
    </row>
    <row r="64" spans="1:4" ht="26.25" thickBot="1">
      <c r="A64" s="96" t="s">
        <v>255</v>
      </c>
      <c r="B64" s="100" t="s">
        <v>256</v>
      </c>
      <c r="C64" s="98" t="s">
        <v>151</v>
      </c>
      <c r="D64" s="99">
        <v>223.4448493113015</v>
      </c>
    </row>
    <row r="65" spans="1:4" ht="26.25" thickBot="1">
      <c r="A65" s="96" t="s">
        <v>257</v>
      </c>
      <c r="B65" s="100" t="s">
        <v>258</v>
      </c>
      <c r="C65" s="98" t="s">
        <v>151</v>
      </c>
      <c r="D65" s="99">
        <v>254.5144491549155</v>
      </c>
    </row>
    <row r="66" spans="1:4" ht="26.25" thickBot="1">
      <c r="A66" s="96" t="s">
        <v>259</v>
      </c>
      <c r="B66" s="100" t="s">
        <v>260</v>
      </c>
      <c r="C66" s="98" t="s">
        <v>151</v>
      </c>
      <c r="D66" s="99">
        <v>232.72740444551482</v>
      </c>
    </row>
    <row r="67" spans="1:4" ht="26.25" thickBot="1">
      <c r="A67" s="96" t="s">
        <v>261</v>
      </c>
      <c r="B67" s="100" t="s">
        <v>262</v>
      </c>
      <c r="C67" s="98" t="s">
        <v>151</v>
      </c>
      <c r="D67" s="99">
        <v>213.96872642089093</v>
      </c>
    </row>
    <row r="68" spans="1:4" ht="15.75" thickBot="1">
      <c r="A68" s="103" t="s">
        <v>263</v>
      </c>
      <c r="B68" s="104" t="s">
        <v>264</v>
      </c>
      <c r="C68" s="98" t="s">
        <v>151</v>
      </c>
      <c r="D68" s="99">
        <v>222.05168800895066</v>
      </c>
    </row>
    <row r="69" spans="1:4" ht="13.5" thickBot="1">
      <c r="A69" s="96" t="s">
        <v>265</v>
      </c>
      <c r="B69" s="105" t="s">
        <v>266</v>
      </c>
      <c r="C69" s="98" t="s">
        <v>151</v>
      </c>
      <c r="D69" s="99">
        <v>188.31034102196227</v>
      </c>
    </row>
    <row r="70" spans="1:4" ht="15.75" thickBot="1">
      <c r="A70" s="103" t="s">
        <v>267</v>
      </c>
      <c r="B70" s="104" t="s">
        <v>268</v>
      </c>
      <c r="C70" s="98" t="s">
        <v>151</v>
      </c>
      <c r="D70" s="99">
        <v>188.31034102196227</v>
      </c>
    </row>
    <row r="71" spans="1:4" ht="26.25" thickBot="1">
      <c r="A71" s="96" t="s">
        <v>269</v>
      </c>
      <c r="B71" s="100" t="s">
        <v>270</v>
      </c>
      <c r="C71" s="98" t="s">
        <v>151</v>
      </c>
      <c r="D71" s="99"/>
    </row>
    <row r="72" spans="1:4" ht="26.25" thickBot="1">
      <c r="A72" s="96" t="s">
        <v>271</v>
      </c>
      <c r="B72" s="101" t="s">
        <v>272</v>
      </c>
      <c r="C72" s="98" t="s">
        <v>151</v>
      </c>
      <c r="D72" s="99"/>
    </row>
    <row r="73" spans="1:4" ht="15.75" thickBot="1">
      <c r="A73" s="103" t="s">
        <v>273</v>
      </c>
      <c r="B73" s="104" t="s">
        <v>274</v>
      </c>
      <c r="C73" s="98" t="s">
        <v>151</v>
      </c>
      <c r="D73" s="99">
        <v>0</v>
      </c>
    </row>
    <row r="74" spans="1:4" ht="15.75" thickBot="1">
      <c r="A74" s="103" t="s">
        <v>275</v>
      </c>
      <c r="B74" s="104" t="s">
        <v>276</v>
      </c>
      <c r="C74" s="98" t="s">
        <v>151</v>
      </c>
      <c r="D74" s="99">
        <v>167.76640510554165</v>
      </c>
    </row>
  </sheetData>
  <sheetProtection/>
  <mergeCells count="5">
    <mergeCell ref="A4:D4"/>
    <mergeCell ref="A6:A8"/>
    <mergeCell ref="B6:B8"/>
    <mergeCell ref="C6:C8"/>
    <mergeCell ref="D6:D8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Игнатьева</dc:creator>
  <cp:keywords/>
  <dc:description/>
  <cp:lastModifiedBy>moiseevai</cp:lastModifiedBy>
  <cp:lastPrinted>2014-04-22T05:55:36Z</cp:lastPrinted>
  <dcterms:created xsi:type="dcterms:W3CDTF">2011-02-09T12:26:51Z</dcterms:created>
  <dcterms:modified xsi:type="dcterms:W3CDTF">2014-04-22T05:55:40Z</dcterms:modified>
  <cp:category/>
  <cp:version/>
  <cp:contentType/>
  <cp:contentStatus/>
</cp:coreProperties>
</file>